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19416" windowHeight="11016" activeTab="1"/>
  </bookViews>
  <sheets>
    <sheet name="Rekapitulácia stavby" sheetId="1" r:id="rId1"/>
    <sheet name="2019mmm - Výmena svietidi..." sheetId="2" r:id="rId2"/>
  </sheets>
  <definedNames>
    <definedName name="_xlnm._FilterDatabase" localSheetId="1" hidden="1">'2019mmm - Výmena svietidi...'!$C$114:$K$126</definedName>
    <definedName name="_xlnm.Print_Titles" localSheetId="1">'2019mmm - Výmena svietidi...'!$114:$114</definedName>
    <definedName name="_xlnm.Print_Titles" localSheetId="0">'Rekapitulácia stavby'!$92:$92</definedName>
    <definedName name="_xlnm.Print_Area" localSheetId="1">'2019mmm - Výmena svietidi...'!$C$104:$K$126</definedName>
    <definedName name="_xlnm.Print_Area" localSheetId="0">'Rekapitulácia stavby'!$D$4:$AO$76,'Rekapitulácia stavby'!$C$82:$AQ$96</definedName>
  </definedNames>
  <calcPr fullCalcOnLoad="1"/>
</workbook>
</file>

<file path=xl/sharedStrings.xml><?xml version="1.0" encoding="utf-8"?>
<sst xmlns="http://schemas.openxmlformats.org/spreadsheetml/2006/main" count="330" uniqueCount="129">
  <si>
    <t>Export Komplet</t>
  </si>
  <si>
    <t/>
  </si>
  <si>
    <t>2.0</t>
  </si>
  <si>
    <t>False</t>
  </si>
  <si>
    <t>{44bccbd3-5156-4472-9a8e-5ad9a2004d4c}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</si>
  <si>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</si>
  <si>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</si>
  <si>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</si>
  <si>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</si>
  <si>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</si>
  <si>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</si>
  <si>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</si>
  <si>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Výmena svietidiel verejného osvetlenia v obci Záhor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</si>
  <si>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</si>
  <si>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</si>
  <si>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</si>
  <si>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</si>
  <si>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</si>
  <si>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</si>
  <si>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</si>
  <si>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00326038</t>
  </si>
  <si>
    <t>Obec Záhor</t>
  </si>
  <si>
    <t>IČ DPH:</t>
  </si>
  <si>
    <t>Zhotoviteľ:</t>
  </si>
  <si>
    <t>Projektant:</t>
  </si>
  <si>
    <t>51 475 685</t>
  </si>
  <si>
    <t>mmm architects</t>
  </si>
  <si>
    <t>2120716752</t>
  </si>
  <si>
    <t>True</t>
  </si>
  <si>
    <t>0,01</t>
  </si>
  <si>
    <t>Spracovateľ:</t>
  </si>
  <si>
    <t>Miroslav Kic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</si>
  <si>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</si>
  <si>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</si>
  <si>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</si>
  <si>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</si>
  <si>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</si>
  <si>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</si>
  <si>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</si>
  <si>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</si>
  <si>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</si>
  <si>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</si>
  <si>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</si>
  <si>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</si>
  <si>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</si>
  <si>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</si>
  <si>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</si>
  <si>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</si>
  <si>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</si>
  <si>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</si>
  <si>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</si>
  <si>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</si>
  <si>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</si>
  <si>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</si>
  <si>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</si>
  <si>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</si>
  <si>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</si>
  <si>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</si>
  <si>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</si>
  <si>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</si>
  <si>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</si>
  <si>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</si>
  <si>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</si>
  <si>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</si>
  <si>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</si>
  <si>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</si>
  <si>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</si>
  <si>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</si>
  <si>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</si>
  <si>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</si>
  <si>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</si>
  <si>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</si>
  <si>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</si>
  <si>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</si>
  <si>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</si>
  <si>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</si>
  <si>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</si>
  <si>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</si>
  <si>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</si>
  <si>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</si>
  <si>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</si>
  <si>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</si>
  <si>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</si>
  <si>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</si>
  <si>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</si>
  <si>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</si>
  <si>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M - Práce a dodávky M</t>
  </si>
  <si>
    <t xml:space="preserve">    21-M - Elektromontáže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</si>
  <si>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</si>
  <si>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</si>
  <si>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</si>
  <si>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</si>
  <si>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</si>
  <si>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</si>
  <si>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</si>
  <si>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</si>
  <si>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</si>
  <si>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</si>
  <si>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</si>
  <si>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</si>
  <si>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</si>
  <si>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</si>
  <si>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</si>
  <si>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3</t>
  </si>
  <si>
    <t>ROZPOCET</t>
  </si>
  <si>
    <t>21-M</t>
  </si>
  <si>
    <t>Elektromontáže</t>
  </si>
  <si>
    <t>K</t>
  </si>
  <si>
    <t>ks</t>
  </si>
  <si>
    <t>64</t>
  </si>
  <si>
    <t>2</t>
  </si>
  <si>
    <t>-1567571454</t>
  </si>
  <si>
    <t>128</t>
  </si>
  <si>
    <t>1004527067</t>
  </si>
  <si>
    <t>1894287910</t>
  </si>
  <si>
    <t>-1708695784</t>
  </si>
  <si>
    <t>5</t>
  </si>
  <si>
    <t>CS CENEKON 2019 01</t>
  </si>
  <si>
    <t>-292659350</t>
  </si>
  <si>
    <t>-1194782076</t>
  </si>
  <si>
    <t>Objednávateľ:Obec Remetské Hámre</t>
  </si>
  <si>
    <t>Obec Remetské Hámre - Verejné osvetlenie, 1.Etapa</t>
  </si>
  <si>
    <t xml:space="preserve">Vyložnik 0,6 m  zinok </t>
  </si>
  <si>
    <t xml:space="preserve">Demontáž a montáž svietidla </t>
  </si>
  <si>
    <t xml:space="preserve">Demontáž a montáž výložníka </t>
  </si>
  <si>
    <t>Svorky</t>
  </si>
  <si>
    <t>Svietidlo LED 27W s prislušenstvom</t>
  </si>
  <si>
    <t>Obec  Remetské Hámre</t>
  </si>
  <si>
    <t xml:space="preserve">Kontrolná skúška verejného osvetlenia,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</si>
</sst>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%"/>
    <numFmt numFmtId="165" formatCode="dd\.mm\.yyyy"/>
    <numFmt numFmtId="166" formatCode="#,##0.00000"/>
    <numFmt numFmtId="167" formatCode="#,##0.000"/>
  </numFmts>
  <fonts count="67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b/>
      <sz val="10"/>
      <color indexed="63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u val="single"/>
      <sz val="11"/>
      <color indexed="12"/>
      <name val="Calibri"/>
      <family val="0"/>
    </font>
    <font>
      <i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21" xfId="0" applyBorder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26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36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27" xfId="0" applyNumberFormat="1" applyFont="1" applyBorder="1" applyAlignment="1">
      <alignment vertical="center"/>
    </xf>
    <xf numFmtId="4" fontId="24" fillId="0" borderId="28" xfId="0" applyNumberFormat="1" applyFont="1" applyBorder="1" applyAlignment="1">
      <alignment vertical="center"/>
    </xf>
    <xf numFmtId="166" fontId="24" fillId="0" borderId="28" xfId="0" applyNumberFormat="1" applyFont="1" applyBorder="1" applyAlignment="1">
      <alignment vertical="center"/>
    </xf>
    <xf numFmtId="4" fontId="24" fillId="0" borderId="29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18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vertical="center"/>
    </xf>
    <xf numFmtId="4" fontId="8" fillId="0" borderId="28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167" fontId="20" fillId="0" borderId="0" xfId="0" applyNumberFormat="1" applyFont="1" applyAlignment="1">
      <alignment/>
    </xf>
    <xf numFmtId="166" fontId="26" fillId="0" borderId="19" xfId="0" applyNumberFormat="1" applyFont="1" applyBorder="1" applyAlignment="1">
      <alignment/>
    </xf>
    <xf numFmtId="166" fontId="26" fillId="0" borderId="20" xfId="0" applyNumberFormat="1" applyFont="1" applyBorder="1" applyAlignment="1">
      <alignment/>
    </xf>
    <xf numFmtId="167" fontId="27" fillId="0" borderId="0" xfId="0" applyNumberFormat="1" applyFont="1" applyAlignment="1">
      <alignment vertic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/>
    </xf>
    <xf numFmtId="0" fontId="9" fillId="0" borderId="26" xfId="0" applyFont="1" applyBorder="1" applyAlignment="1">
      <alignment/>
    </xf>
    <xf numFmtId="166" fontId="9" fillId="0" borderId="0" xfId="0" applyNumberFormat="1" applyFont="1" applyAlignment="1">
      <alignment/>
    </xf>
    <xf numFmtId="166" fontId="9" fillId="0" borderId="21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167" fontId="8" fillId="0" borderId="0" xfId="0" applyNumberFormat="1" applyFont="1" applyAlignment="1">
      <alignment/>
    </xf>
    <xf numFmtId="0" fontId="0" fillId="0" borderId="12" xfId="0" applyBorder="1" applyAlignment="1" applyProtection="1">
      <alignment vertical="center"/>
      <protection locked="0"/>
    </xf>
    <xf numFmtId="0" fontId="18" fillId="0" borderId="31" xfId="0" applyFont="1" applyBorder="1" applyAlignment="1" applyProtection="1">
      <alignment horizontal="left" vertical="center" wrapText="1"/>
      <protection locked="0"/>
    </xf>
    <xf numFmtId="0" fontId="19" fillId="0" borderId="26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28" fillId="0" borderId="31" xfId="0" applyFont="1" applyBorder="1" applyAlignment="1" applyProtection="1">
      <alignment horizontal="left" vertical="center" wrapText="1"/>
      <protection locked="0"/>
    </xf>
    <xf numFmtId="0" fontId="29" fillId="0" borderId="12" xfId="0" applyFont="1" applyBorder="1" applyAlignment="1">
      <alignment vertical="center"/>
    </xf>
    <xf numFmtId="0" fontId="28" fillId="0" borderId="26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8" fillId="0" borderId="31" xfId="0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left" vertical="center" wrapText="1"/>
      <protection locked="0"/>
    </xf>
    <xf numFmtId="0" fontId="18" fillId="0" borderId="31" xfId="0" applyFont="1" applyBorder="1" applyAlignment="1" applyProtection="1">
      <alignment horizontal="left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167" fontId="18" fillId="0" borderId="31" xfId="0" applyNumberFormat="1" applyFont="1" applyBorder="1" applyAlignment="1" applyProtection="1">
      <alignment vertical="center"/>
      <protection locked="0"/>
    </xf>
    <xf numFmtId="0" fontId="31" fillId="0" borderId="31" xfId="0" applyFont="1" applyBorder="1" applyAlignment="1" applyProtection="1">
      <alignment horizontal="center" vertical="center"/>
      <protection locked="0"/>
    </xf>
    <xf numFmtId="49" fontId="31" fillId="0" borderId="31" xfId="0" applyNumberFormat="1" applyFont="1" applyBorder="1" applyAlignment="1" applyProtection="1">
      <alignment horizontal="left" vertical="center" wrapText="1"/>
      <protection locked="0"/>
    </xf>
    <xf numFmtId="0" fontId="31" fillId="0" borderId="31" xfId="0" applyFont="1" applyBorder="1" applyAlignment="1" applyProtection="1">
      <alignment horizontal="left" vertical="center" wrapText="1"/>
      <protection locked="0"/>
    </xf>
    <xf numFmtId="0" fontId="31" fillId="0" borderId="31" xfId="0" applyFont="1" applyBorder="1" applyAlignment="1" applyProtection="1">
      <alignment horizontal="center" vertical="center" wrapText="1"/>
      <protection locked="0"/>
    </xf>
    <xf numFmtId="167" fontId="31" fillId="0" borderId="3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49" fontId="31" fillId="0" borderId="0" xfId="0" applyNumberFormat="1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167" fontId="31" fillId="0" borderId="0" xfId="0" applyNumberFormat="1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right" vertical="center"/>
    </xf>
    <xf numFmtId="0" fontId="18" fillId="33" borderId="30" xfId="0" applyFont="1" applyFill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0" fillId="33" borderId="16" xfId="0" applyFill="1" applyBorder="1" applyAlignment="1">
      <alignment vertical="center"/>
    </xf>
    <xf numFmtId="4" fontId="5" fillId="33" borderId="16" xfId="0" applyNumberFormat="1" applyFont="1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4" fontId="13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zoomScalePageLayoutView="0" workbookViewId="0" topLeftCell="A21">
      <selection activeCell="K6" sqref="K6:AO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9.75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75" customHeight="1">
      <c r="AR2" s="173" t="s">
        <v>5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3" t="s">
        <v>6</v>
      </c>
      <c r="BT2" s="13" t="s">
        <v>7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2:71" ht="24.75" customHeight="1">
      <c r="B4" s="16"/>
      <c r="D4" s="17" t="s">
        <v>8</v>
      </c>
      <c r="AR4" s="16"/>
      <c r="AS4" s="18" t="s">
        <v>9</v>
      </c>
      <c r="BS4" s="13" t="s">
        <v>6</v>
      </c>
    </row>
    <row r="5" spans="2:71" ht="12" customHeight="1">
      <c r="B5" s="16"/>
      <c r="D5" s="19" t="s">
        <v>10</v>
      </c>
      <c r="K5" s="179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R5" s="16"/>
      <c r="BS5" s="13" t="s">
        <v>6</v>
      </c>
    </row>
    <row r="6" spans="2:71" ht="36.75" customHeight="1">
      <c r="B6" s="16"/>
      <c r="D6" s="21" t="s">
        <v>11</v>
      </c>
      <c r="K6" s="180" t="s">
        <v>121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R6" s="16"/>
      <c r="BS6" s="13" t="s">
        <v>6</v>
      </c>
    </row>
    <row r="7" spans="2:71" ht="12" customHeight="1">
      <c r="B7" s="16"/>
      <c r="D7" s="22" t="s">
        <v>13</v>
      </c>
      <c r="K7" s="20" t="s">
        <v>1</v>
      </c>
      <c r="AK7" s="22" t="s">
        <v>14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15</v>
      </c>
      <c r="K8" s="20" t="s">
        <v>16</v>
      </c>
      <c r="AK8" s="22" t="s">
        <v>17</v>
      </c>
      <c r="AN8" s="20"/>
      <c r="AR8" s="16"/>
      <c r="BS8" s="13" t="s">
        <v>6</v>
      </c>
    </row>
    <row r="9" spans="2:71" ht="14.25" customHeight="1">
      <c r="B9" s="16"/>
      <c r="AR9" s="16"/>
      <c r="BS9" s="13" t="s">
        <v>6</v>
      </c>
    </row>
    <row r="10" spans="2:71" ht="12" customHeight="1">
      <c r="B10" s="16"/>
      <c r="D10" s="22" t="s">
        <v>18</v>
      </c>
      <c r="AK10" s="22" t="s">
        <v>19</v>
      </c>
      <c r="AN10" s="20"/>
      <c r="AR10" s="16"/>
      <c r="BS10" s="13" t="s">
        <v>6</v>
      </c>
    </row>
    <row r="11" spans="2:71" ht="18" customHeight="1">
      <c r="B11" s="16"/>
      <c r="E11" s="139" t="s">
        <v>127</v>
      </c>
      <c r="AK11" s="22" t="s">
        <v>22</v>
      </c>
      <c r="AN11" s="20" t="s">
        <v>1</v>
      </c>
      <c r="AR11" s="16"/>
      <c r="BS11" s="13" t="s">
        <v>6</v>
      </c>
    </row>
    <row r="12" spans="2:71" ht="6.75" customHeight="1">
      <c r="B12" s="16"/>
      <c r="AR12" s="16"/>
      <c r="BS12" s="13" t="s">
        <v>6</v>
      </c>
    </row>
    <row r="13" spans="2:71" ht="12" customHeight="1">
      <c r="B13" s="16"/>
      <c r="D13" s="22" t="s">
        <v>23</v>
      </c>
      <c r="AK13" s="22" t="s">
        <v>19</v>
      </c>
      <c r="AN13" s="20" t="s">
        <v>1</v>
      </c>
      <c r="AR13" s="16"/>
      <c r="BS13" s="13" t="s">
        <v>6</v>
      </c>
    </row>
    <row r="14" spans="2:71" ht="12.75">
      <c r="B14" s="16"/>
      <c r="E14" s="20" t="s">
        <v>16</v>
      </c>
      <c r="AK14" s="22" t="s">
        <v>22</v>
      </c>
      <c r="AN14" s="20" t="s">
        <v>1</v>
      </c>
      <c r="AR14" s="16"/>
      <c r="BS14" s="13" t="s">
        <v>6</v>
      </c>
    </row>
    <row r="15" spans="2:71" ht="6.75" customHeight="1">
      <c r="B15" s="16"/>
      <c r="AR15" s="16"/>
      <c r="BS15" s="13" t="s">
        <v>3</v>
      </c>
    </row>
    <row r="16" spans="2:71" ht="12" customHeight="1">
      <c r="B16" s="16"/>
      <c r="D16" s="22" t="s">
        <v>24</v>
      </c>
      <c r="AK16" s="22" t="s">
        <v>19</v>
      </c>
      <c r="AN16" s="20"/>
      <c r="AR16" s="16"/>
      <c r="BS16" s="13" t="s">
        <v>3</v>
      </c>
    </row>
    <row r="17" spans="2:71" ht="18" customHeight="1">
      <c r="B17" s="16"/>
      <c r="E17" s="20"/>
      <c r="AK17" s="22" t="s">
        <v>22</v>
      </c>
      <c r="AN17" s="20"/>
      <c r="AR17" s="16"/>
      <c r="BS17" s="13" t="s">
        <v>28</v>
      </c>
    </row>
    <row r="18" spans="2:71" ht="6.75" customHeight="1">
      <c r="B18" s="16"/>
      <c r="AR18" s="16"/>
      <c r="BS18" s="13" t="s">
        <v>29</v>
      </c>
    </row>
    <row r="19" spans="2:71" ht="12" customHeight="1">
      <c r="B19" s="16"/>
      <c r="D19" s="22" t="s">
        <v>30</v>
      </c>
      <c r="AK19" s="22" t="s">
        <v>19</v>
      </c>
      <c r="AN19" s="20" t="s">
        <v>1</v>
      </c>
      <c r="AR19" s="16"/>
      <c r="BS19" s="13" t="s">
        <v>29</v>
      </c>
    </row>
    <row r="20" spans="2:71" ht="18" customHeight="1">
      <c r="B20" s="16"/>
      <c r="E20" s="20"/>
      <c r="AK20" s="22" t="s">
        <v>22</v>
      </c>
      <c r="AN20" s="20" t="s">
        <v>1</v>
      </c>
      <c r="AR20" s="16"/>
      <c r="BS20" s="13" t="s">
        <v>28</v>
      </c>
    </row>
    <row r="21" spans="2:44" ht="6.75" customHeight="1">
      <c r="B21" s="16"/>
      <c r="AR21" s="16"/>
    </row>
    <row r="22" spans="2:44" ht="12" customHeight="1">
      <c r="B22" s="16"/>
      <c r="D22" s="22" t="s">
        <v>32</v>
      </c>
      <c r="AR22" s="16"/>
    </row>
    <row r="23" spans="2:44" ht="16.5" customHeight="1">
      <c r="B23" s="16"/>
      <c r="E23" s="175" t="s">
        <v>1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R23" s="16"/>
    </row>
    <row r="24" spans="2:44" ht="6.75" customHeight="1">
      <c r="B24" s="16"/>
      <c r="AR24" s="16"/>
    </row>
    <row r="25" spans="2:44" ht="6.7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5" customHeight="1">
      <c r="B26" s="25"/>
      <c r="D26" s="26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6">
        <f>ROUND(AG94,2)</f>
        <v>0</v>
      </c>
      <c r="AL26" s="177"/>
      <c r="AM26" s="177"/>
      <c r="AN26" s="177"/>
      <c r="AO26" s="177"/>
      <c r="AR26" s="25"/>
    </row>
    <row r="27" spans="2:44" s="1" customFormat="1" ht="6.75" customHeight="1">
      <c r="B27" s="25"/>
      <c r="AR27" s="25"/>
    </row>
    <row r="28" spans="2:44" s="1" customFormat="1" ht="12.75">
      <c r="B28" s="25"/>
      <c r="L28" s="178" t="s">
        <v>34</v>
      </c>
      <c r="M28" s="178"/>
      <c r="N28" s="178"/>
      <c r="O28" s="178"/>
      <c r="P28" s="178"/>
      <c r="W28" s="178" t="s">
        <v>35</v>
      </c>
      <c r="X28" s="178"/>
      <c r="Y28" s="178"/>
      <c r="Z28" s="178"/>
      <c r="AA28" s="178"/>
      <c r="AB28" s="178"/>
      <c r="AC28" s="178"/>
      <c r="AD28" s="178"/>
      <c r="AE28" s="178"/>
      <c r="AK28" s="178" t="s">
        <v>36</v>
      </c>
      <c r="AL28" s="178"/>
      <c r="AM28" s="178"/>
      <c r="AN28" s="178"/>
      <c r="AO28" s="178"/>
      <c r="AR28" s="25"/>
    </row>
    <row r="29" spans="2:44" s="2" customFormat="1" ht="14.25" customHeight="1">
      <c r="B29" s="29"/>
      <c r="D29" s="22" t="s">
        <v>37</v>
      </c>
      <c r="F29" s="22" t="s">
        <v>38</v>
      </c>
      <c r="L29" s="165">
        <v>0.2</v>
      </c>
      <c r="M29" s="164"/>
      <c r="N29" s="164"/>
      <c r="O29" s="164"/>
      <c r="P29" s="164"/>
      <c r="W29" s="163">
        <f>ROUND(AZ94,2)</f>
        <v>0</v>
      </c>
      <c r="X29" s="164"/>
      <c r="Y29" s="164"/>
      <c r="Z29" s="164"/>
      <c r="AA29" s="164"/>
      <c r="AB29" s="164"/>
      <c r="AC29" s="164"/>
      <c r="AD29" s="164"/>
      <c r="AE29" s="164"/>
      <c r="AK29" s="163">
        <f>ROUND(AV94,2)</f>
        <v>0</v>
      </c>
      <c r="AL29" s="164"/>
      <c r="AM29" s="164"/>
      <c r="AN29" s="164"/>
      <c r="AO29" s="164"/>
      <c r="AR29" s="29"/>
    </row>
    <row r="30" spans="2:44" s="2" customFormat="1" ht="14.25" customHeight="1">
      <c r="B30" s="29"/>
      <c r="F30" s="22" t="s">
        <v>39</v>
      </c>
      <c r="L30" s="165">
        <v>0.2</v>
      </c>
      <c r="M30" s="164"/>
      <c r="N30" s="164"/>
      <c r="O30" s="164"/>
      <c r="P30" s="164"/>
      <c r="W30" s="163">
        <f>ROUND(BA94,2)</f>
        <v>0</v>
      </c>
      <c r="X30" s="164"/>
      <c r="Y30" s="164"/>
      <c r="Z30" s="164"/>
      <c r="AA30" s="164"/>
      <c r="AB30" s="164"/>
      <c r="AC30" s="164"/>
      <c r="AD30" s="164"/>
      <c r="AE30" s="164"/>
      <c r="AK30" s="163">
        <f>ROUND(AW94,2)</f>
        <v>0</v>
      </c>
      <c r="AL30" s="164"/>
      <c r="AM30" s="164"/>
      <c r="AN30" s="164"/>
      <c r="AO30" s="164"/>
      <c r="AR30" s="29"/>
    </row>
    <row r="31" spans="2:44" s="2" customFormat="1" ht="14.25" customHeight="1" hidden="1">
      <c r="B31" s="29"/>
      <c r="F31" s="22" t="s">
        <v>40</v>
      </c>
      <c r="L31" s="165">
        <v>0.2</v>
      </c>
      <c r="M31" s="164"/>
      <c r="N31" s="164"/>
      <c r="O31" s="164"/>
      <c r="P31" s="164"/>
      <c r="W31" s="163">
        <f>ROUND(BB94,2)</f>
        <v>0</v>
      </c>
      <c r="X31" s="164"/>
      <c r="Y31" s="164"/>
      <c r="Z31" s="164"/>
      <c r="AA31" s="164"/>
      <c r="AB31" s="164"/>
      <c r="AC31" s="164"/>
      <c r="AD31" s="164"/>
      <c r="AE31" s="164"/>
      <c r="AK31" s="163">
        <v>0</v>
      </c>
      <c r="AL31" s="164"/>
      <c r="AM31" s="164"/>
      <c r="AN31" s="164"/>
      <c r="AO31" s="164"/>
      <c r="AR31" s="29"/>
    </row>
    <row r="32" spans="2:44" s="2" customFormat="1" ht="14.25" customHeight="1" hidden="1">
      <c r="B32" s="29"/>
      <c r="F32" s="22" t="s">
        <v>41</v>
      </c>
      <c r="L32" s="165">
        <v>0.2</v>
      </c>
      <c r="M32" s="164"/>
      <c r="N32" s="164"/>
      <c r="O32" s="164"/>
      <c r="P32" s="164"/>
      <c r="W32" s="163">
        <f>ROUND(BC94,2)</f>
        <v>0</v>
      </c>
      <c r="X32" s="164"/>
      <c r="Y32" s="164"/>
      <c r="Z32" s="164"/>
      <c r="AA32" s="164"/>
      <c r="AB32" s="164"/>
      <c r="AC32" s="164"/>
      <c r="AD32" s="164"/>
      <c r="AE32" s="164"/>
      <c r="AK32" s="163">
        <v>0</v>
      </c>
      <c r="AL32" s="164"/>
      <c r="AM32" s="164"/>
      <c r="AN32" s="164"/>
      <c r="AO32" s="164"/>
      <c r="AR32" s="29"/>
    </row>
    <row r="33" spans="2:44" s="2" customFormat="1" ht="14.25" customHeight="1" hidden="1">
      <c r="B33" s="29"/>
      <c r="F33" s="22" t="s">
        <v>42</v>
      </c>
      <c r="L33" s="165">
        <v>0</v>
      </c>
      <c r="M33" s="164"/>
      <c r="N33" s="164"/>
      <c r="O33" s="164"/>
      <c r="P33" s="164"/>
      <c r="W33" s="163">
        <f>ROUND(BD94,2)</f>
        <v>0</v>
      </c>
      <c r="X33" s="164"/>
      <c r="Y33" s="164"/>
      <c r="Z33" s="164"/>
      <c r="AA33" s="164"/>
      <c r="AB33" s="164"/>
      <c r="AC33" s="164"/>
      <c r="AD33" s="164"/>
      <c r="AE33" s="164"/>
      <c r="AK33" s="163">
        <v>0</v>
      </c>
      <c r="AL33" s="164"/>
      <c r="AM33" s="164"/>
      <c r="AN33" s="164"/>
      <c r="AO33" s="164"/>
      <c r="AR33" s="29"/>
    </row>
    <row r="34" spans="2:44" s="1" customFormat="1" ht="6.75" customHeight="1">
      <c r="B34" s="25"/>
      <c r="AR34" s="25"/>
    </row>
    <row r="35" spans="2:44" s="1" customFormat="1" ht="25.5" customHeight="1">
      <c r="B35" s="25"/>
      <c r="C35" s="30"/>
      <c r="D35" s="31" t="s">
        <v>43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44</v>
      </c>
      <c r="U35" s="32"/>
      <c r="V35" s="32"/>
      <c r="W35" s="32"/>
      <c r="X35" s="169" t="s">
        <v>45</v>
      </c>
      <c r="Y35" s="170"/>
      <c r="Z35" s="170"/>
      <c r="AA35" s="170"/>
      <c r="AB35" s="170"/>
      <c r="AC35" s="32"/>
      <c r="AD35" s="32"/>
      <c r="AE35" s="32"/>
      <c r="AF35" s="32"/>
      <c r="AG35" s="32"/>
      <c r="AH35" s="32"/>
      <c r="AI35" s="32"/>
      <c r="AJ35" s="32"/>
      <c r="AK35" s="171">
        <f>SUM(AK26:AK33)</f>
        <v>0</v>
      </c>
      <c r="AL35" s="170"/>
      <c r="AM35" s="170"/>
      <c r="AN35" s="170"/>
      <c r="AO35" s="172"/>
      <c r="AP35" s="30"/>
      <c r="AQ35" s="30"/>
      <c r="AR35" s="25"/>
    </row>
    <row r="36" spans="2:44" s="1" customFormat="1" ht="6.75" customHeight="1">
      <c r="B36" s="25"/>
      <c r="AR36" s="25"/>
    </row>
    <row r="37" spans="2:44" s="1" customFormat="1" ht="14.25" customHeight="1">
      <c r="B37" s="25"/>
      <c r="AR37" s="25"/>
    </row>
    <row r="38" spans="2:44" ht="14.25" customHeight="1">
      <c r="B38" s="16"/>
      <c r="AR38" s="16"/>
    </row>
    <row r="39" spans="2:44" ht="14.25" customHeight="1">
      <c r="B39" s="16"/>
      <c r="AR39" s="16"/>
    </row>
    <row r="40" spans="2:44" ht="14.25" customHeight="1">
      <c r="B40" s="16"/>
      <c r="AR40" s="16"/>
    </row>
    <row r="41" spans="2:44" ht="14.25" customHeight="1">
      <c r="B41" s="16"/>
      <c r="AR41" s="16"/>
    </row>
    <row r="42" spans="2:44" ht="14.25" customHeight="1">
      <c r="B42" s="16"/>
      <c r="AR42" s="16"/>
    </row>
    <row r="43" spans="2:44" ht="14.25" customHeight="1">
      <c r="B43" s="16"/>
      <c r="AR43" s="16"/>
    </row>
    <row r="44" spans="2:44" ht="14.25" customHeight="1">
      <c r="B44" s="16"/>
      <c r="AR44" s="16"/>
    </row>
    <row r="45" spans="2:44" ht="14.25" customHeight="1">
      <c r="B45" s="16"/>
      <c r="AR45" s="16"/>
    </row>
    <row r="46" spans="2:44" ht="14.25" customHeight="1">
      <c r="B46" s="16"/>
      <c r="AR46" s="16"/>
    </row>
    <row r="47" spans="2:44" ht="14.25" customHeight="1">
      <c r="B47" s="16"/>
      <c r="AR47" s="16"/>
    </row>
    <row r="48" spans="2:44" ht="14.25" customHeight="1">
      <c r="B48" s="16"/>
      <c r="AR48" s="16"/>
    </row>
    <row r="49" spans="2:44" s="1" customFormat="1" ht="14.25" customHeight="1">
      <c r="B49" s="25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47</v>
      </c>
      <c r="AI49" s="35"/>
      <c r="AJ49" s="35"/>
      <c r="AK49" s="35"/>
      <c r="AL49" s="35"/>
      <c r="AM49" s="35"/>
      <c r="AN49" s="35"/>
      <c r="AO49" s="35"/>
      <c r="AR49" s="25"/>
    </row>
    <row r="50" spans="2:44" ht="9.75">
      <c r="B50" s="16"/>
      <c r="AR50" s="16"/>
    </row>
    <row r="51" spans="2:44" ht="9.75">
      <c r="B51" s="16"/>
      <c r="AR51" s="16"/>
    </row>
    <row r="52" spans="2:44" ht="9.75">
      <c r="B52" s="16"/>
      <c r="AR52" s="16"/>
    </row>
    <row r="53" spans="2:44" ht="9.75">
      <c r="B53" s="16"/>
      <c r="AR53" s="16"/>
    </row>
    <row r="54" spans="2:44" ht="9.75">
      <c r="B54" s="16"/>
      <c r="AR54" s="16"/>
    </row>
    <row r="55" spans="2:44" ht="9.75">
      <c r="B55" s="16"/>
      <c r="AR55" s="16"/>
    </row>
    <row r="56" spans="2:44" ht="9.75">
      <c r="B56" s="16"/>
      <c r="AR56" s="16"/>
    </row>
    <row r="57" spans="2:44" ht="9.75">
      <c r="B57" s="16"/>
      <c r="AR57" s="16"/>
    </row>
    <row r="58" spans="2:44" ht="9.75">
      <c r="B58" s="16"/>
      <c r="AR58" s="16"/>
    </row>
    <row r="59" spans="2:44" ht="9.75">
      <c r="B59" s="16"/>
      <c r="AR59" s="16"/>
    </row>
    <row r="60" spans="2:44" s="1" customFormat="1" ht="12.75">
      <c r="B60" s="25"/>
      <c r="D60" s="36" t="s">
        <v>48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49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48</v>
      </c>
      <c r="AI60" s="27"/>
      <c r="AJ60" s="27"/>
      <c r="AK60" s="27"/>
      <c r="AL60" s="27"/>
      <c r="AM60" s="36" t="s">
        <v>49</v>
      </c>
      <c r="AN60" s="27"/>
      <c r="AO60" s="27"/>
      <c r="AR60" s="25"/>
    </row>
    <row r="61" spans="2:44" ht="9.75">
      <c r="B61" s="16"/>
      <c r="AR61" s="16"/>
    </row>
    <row r="62" spans="2:44" ht="9.75">
      <c r="B62" s="16"/>
      <c r="AR62" s="16"/>
    </row>
    <row r="63" spans="2:44" ht="9.75">
      <c r="B63" s="16"/>
      <c r="AR63" s="16"/>
    </row>
    <row r="64" spans="2:44" s="1" customFormat="1" ht="12.75">
      <c r="B64" s="25"/>
      <c r="D64" s="34" t="s">
        <v>50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51</v>
      </c>
      <c r="AI64" s="35"/>
      <c r="AJ64" s="35"/>
      <c r="AK64" s="35"/>
      <c r="AL64" s="35"/>
      <c r="AM64" s="35"/>
      <c r="AN64" s="35"/>
      <c r="AO64" s="35"/>
      <c r="AR64" s="25"/>
    </row>
    <row r="65" spans="2:44" ht="9.75">
      <c r="B65" s="16"/>
      <c r="AR65" s="16"/>
    </row>
    <row r="66" spans="2:44" ht="9.75">
      <c r="B66" s="16"/>
      <c r="AR66" s="16"/>
    </row>
    <row r="67" spans="2:44" ht="9.75">
      <c r="B67" s="16"/>
      <c r="AR67" s="16"/>
    </row>
    <row r="68" spans="2:44" ht="9.75">
      <c r="B68" s="16"/>
      <c r="AR68" s="16"/>
    </row>
    <row r="69" spans="2:44" ht="9.75">
      <c r="B69" s="16"/>
      <c r="AR69" s="16"/>
    </row>
    <row r="70" spans="2:44" ht="9.75">
      <c r="B70" s="16"/>
      <c r="AR70" s="16"/>
    </row>
    <row r="71" spans="2:44" ht="9.75">
      <c r="B71" s="16"/>
      <c r="AR71" s="16"/>
    </row>
    <row r="72" spans="2:44" ht="9.75">
      <c r="B72" s="16"/>
      <c r="AR72" s="16"/>
    </row>
    <row r="73" spans="2:44" ht="9.75">
      <c r="B73" s="16"/>
      <c r="AR73" s="16"/>
    </row>
    <row r="74" spans="2:44" ht="9.75">
      <c r="B74" s="16"/>
      <c r="AR74" s="16"/>
    </row>
    <row r="75" spans="2:44" s="1" customFormat="1" ht="12.75">
      <c r="B75" s="25"/>
      <c r="D75" s="36" t="s">
        <v>48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49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48</v>
      </c>
      <c r="AI75" s="27"/>
      <c r="AJ75" s="27"/>
      <c r="AK75" s="27"/>
      <c r="AL75" s="27"/>
      <c r="AM75" s="36" t="s">
        <v>49</v>
      </c>
      <c r="AN75" s="27"/>
      <c r="AO75" s="27"/>
      <c r="AR75" s="25"/>
    </row>
    <row r="76" spans="2:44" s="1" customFormat="1" ht="9.75">
      <c r="B76" s="25"/>
      <c r="AR76" s="25"/>
    </row>
    <row r="77" spans="2:44" s="1" customFormat="1" ht="6.7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6.7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4.75" customHeight="1">
      <c r="B82" s="25"/>
      <c r="C82" s="17" t="s">
        <v>52</v>
      </c>
      <c r="AR82" s="25"/>
    </row>
    <row r="83" spans="2:44" s="1" customFormat="1" ht="6.75" customHeight="1">
      <c r="B83" s="25"/>
      <c r="AR83" s="25"/>
    </row>
    <row r="84" spans="2:44" s="3" customFormat="1" ht="12" customHeight="1">
      <c r="B84" s="41"/>
      <c r="C84" s="22" t="s">
        <v>10</v>
      </c>
      <c r="AR84" s="41"/>
    </row>
    <row r="85" spans="2:44" s="4" customFormat="1" ht="36.75" customHeight="1">
      <c r="B85" s="42"/>
      <c r="C85" s="43" t="s">
        <v>11</v>
      </c>
      <c r="L85" s="166" t="str">
        <f>K6</f>
        <v>Obec Remetské Hámre - Verejné osvetlenie, 1.Etapa</v>
      </c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R85" s="42"/>
    </row>
    <row r="86" spans="2:44" s="1" customFormat="1" ht="6.75" customHeight="1">
      <c r="B86" s="25"/>
      <c r="AR86" s="25"/>
    </row>
    <row r="87" spans="2:44" s="1" customFormat="1" ht="12" customHeight="1">
      <c r="B87" s="25"/>
      <c r="C87" s="22" t="s">
        <v>15</v>
      </c>
      <c r="L87" s="44" t="str">
        <f>IF(K8="","",K8)</f>
        <v> </v>
      </c>
      <c r="AI87" s="22" t="s">
        <v>17</v>
      </c>
      <c r="AM87" s="168">
        <f>IF(AN8="","",AN8)</f>
      </c>
      <c r="AN87" s="168"/>
      <c r="AR87" s="25"/>
    </row>
    <row r="88" spans="2:44" s="1" customFormat="1" ht="6.75" customHeight="1">
      <c r="B88" s="25"/>
      <c r="AR88" s="25"/>
    </row>
    <row r="89" spans="2:56" s="1" customFormat="1" ht="15" customHeight="1">
      <c r="B89" s="25"/>
      <c r="C89" s="22" t="s">
        <v>18</v>
      </c>
      <c r="L89" s="3" t="str">
        <f>IF(E11="","",E11)</f>
        <v>Obec  Remetské Hámre</v>
      </c>
      <c r="AI89" s="22" t="s">
        <v>24</v>
      </c>
      <c r="AM89" s="154">
        <f>IF(E17="","",E17)</f>
      </c>
      <c r="AN89" s="155"/>
      <c r="AO89" s="155"/>
      <c r="AP89" s="155"/>
      <c r="AR89" s="25"/>
      <c r="AS89" s="150" t="s">
        <v>53</v>
      </c>
      <c r="AT89" s="151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" customHeight="1">
      <c r="B90" s="25"/>
      <c r="C90" s="22" t="s">
        <v>23</v>
      </c>
      <c r="L90" s="3" t="str">
        <f>IF(E14="","",E14)</f>
        <v> </v>
      </c>
      <c r="AI90" s="22" t="s">
        <v>30</v>
      </c>
      <c r="AM90" s="154">
        <f>IF(E20="","",E20)</f>
      </c>
      <c r="AN90" s="155"/>
      <c r="AO90" s="155"/>
      <c r="AP90" s="155"/>
      <c r="AR90" s="25"/>
      <c r="AS90" s="152"/>
      <c r="AT90" s="153"/>
      <c r="BD90" s="49"/>
    </row>
    <row r="91" spans="2:56" s="1" customFormat="1" ht="10.5" customHeight="1">
      <c r="B91" s="25"/>
      <c r="AR91" s="25"/>
      <c r="AS91" s="152"/>
      <c r="AT91" s="153"/>
      <c r="BD91" s="49"/>
    </row>
    <row r="92" spans="2:56" s="1" customFormat="1" ht="29.25" customHeight="1">
      <c r="B92" s="25"/>
      <c r="C92" s="158" t="s">
        <v>54</v>
      </c>
      <c r="D92" s="159"/>
      <c r="E92" s="159"/>
      <c r="F92" s="159"/>
      <c r="G92" s="159"/>
      <c r="H92" s="32"/>
      <c r="I92" s="160" t="s">
        <v>55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61" t="s">
        <v>56</v>
      </c>
      <c r="AH92" s="159"/>
      <c r="AI92" s="159"/>
      <c r="AJ92" s="159"/>
      <c r="AK92" s="159"/>
      <c r="AL92" s="159"/>
      <c r="AM92" s="159"/>
      <c r="AN92" s="160" t="s">
        <v>57</v>
      </c>
      <c r="AO92" s="159"/>
      <c r="AP92" s="162"/>
      <c r="AQ92" s="50" t="s">
        <v>58</v>
      </c>
      <c r="AR92" s="25"/>
      <c r="AS92" s="51" t="s">
        <v>59</v>
      </c>
      <c r="AT92" s="52" t="s">
        <v>60</v>
      </c>
      <c r="AU92" s="52" t="s">
        <v>61</v>
      </c>
      <c r="AV92" s="52" t="s">
        <v>62</v>
      </c>
      <c r="AW92" s="52" t="s">
        <v>63</v>
      </c>
      <c r="AX92" s="52" t="s">
        <v>64</v>
      </c>
      <c r="AY92" s="52" t="s">
        <v>65</v>
      </c>
      <c r="AZ92" s="52" t="s">
        <v>66</v>
      </c>
      <c r="BA92" s="52" t="s">
        <v>67</v>
      </c>
      <c r="BB92" s="52" t="s">
        <v>68</v>
      </c>
      <c r="BC92" s="52" t="s">
        <v>69</v>
      </c>
      <c r="BD92" s="53" t="s">
        <v>70</v>
      </c>
    </row>
    <row r="93" spans="2:56" s="1" customFormat="1" ht="10.5" customHeight="1">
      <c r="B93" s="25"/>
      <c r="AR93" s="25"/>
      <c r="AS93" s="54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25" customHeight="1">
      <c r="B94" s="55"/>
      <c r="C94" s="56" t="s">
        <v>71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156">
        <f>ROUND(AG95,2)</f>
        <v>0</v>
      </c>
      <c r="AH94" s="156"/>
      <c r="AI94" s="156"/>
      <c r="AJ94" s="156"/>
      <c r="AK94" s="156"/>
      <c r="AL94" s="156"/>
      <c r="AM94" s="156"/>
      <c r="AN94" s="157">
        <f>SUM(AG94,AT94)</f>
        <v>0</v>
      </c>
      <c r="AO94" s="157"/>
      <c r="AP94" s="157"/>
      <c r="AQ94" s="59" t="s">
        <v>1</v>
      </c>
      <c r="AR94" s="55"/>
      <c r="AS94" s="60">
        <f>ROUND(AS95,2)</f>
        <v>0</v>
      </c>
      <c r="AT94" s="61">
        <f>ROUND(SUM(AV94:AW94),2)</f>
        <v>0</v>
      </c>
      <c r="AU94" s="62" t="e">
        <f>ROUND(AU95,5)</f>
        <v>#REF!</v>
      </c>
      <c r="AV94" s="61">
        <f>ROUND(AZ94*L29,2)</f>
        <v>0</v>
      </c>
      <c r="AW94" s="61">
        <f>ROUND(BA94*L30,2)</f>
        <v>0</v>
      </c>
      <c r="AX94" s="61">
        <f>ROUND(BB94*L29,2)</f>
        <v>0</v>
      </c>
      <c r="AY94" s="61">
        <f>ROUND(BC94*L30,2)</f>
        <v>0</v>
      </c>
      <c r="AZ94" s="61">
        <f>ROUND(AZ95,2)</f>
        <v>0</v>
      </c>
      <c r="BA94" s="61">
        <f>ROUND(BA95,2)</f>
        <v>0</v>
      </c>
      <c r="BB94" s="61">
        <f>ROUND(BB95,2)</f>
        <v>0</v>
      </c>
      <c r="BC94" s="61">
        <f>ROUND(BC95,2)</f>
        <v>0</v>
      </c>
      <c r="BD94" s="63">
        <f>ROUND(BD95,2)</f>
        <v>0</v>
      </c>
      <c r="BS94" s="64" t="s">
        <v>72</v>
      </c>
      <c r="BT94" s="64" t="s">
        <v>73</v>
      </c>
      <c r="BV94" s="64" t="s">
        <v>74</v>
      </c>
      <c r="BW94" s="64" t="s">
        <v>4</v>
      </c>
      <c r="BX94" s="64" t="s">
        <v>75</v>
      </c>
      <c r="CL94" s="64" t="s">
        <v>1</v>
      </c>
    </row>
    <row r="95" spans="1:90" s="6" customFormat="1" ht="27" customHeight="1">
      <c r="A95" s="65" t="s">
        <v>76</v>
      </c>
      <c r="B95" s="66"/>
      <c r="C95" s="67"/>
      <c r="D95" s="149"/>
      <c r="E95" s="149"/>
      <c r="F95" s="149"/>
      <c r="G95" s="149"/>
      <c r="H95" s="149"/>
      <c r="I95" s="68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7">
        <f>'2019mmm - Výmena svietidi...'!J28</f>
        <v>0</v>
      </c>
      <c r="AH95" s="148"/>
      <c r="AI95" s="148"/>
      <c r="AJ95" s="148"/>
      <c r="AK95" s="148"/>
      <c r="AL95" s="148"/>
      <c r="AM95" s="148"/>
      <c r="AN95" s="147">
        <f>SUM(AG95,AT95)</f>
        <v>0</v>
      </c>
      <c r="AO95" s="148"/>
      <c r="AP95" s="148"/>
      <c r="AQ95" s="69" t="s">
        <v>77</v>
      </c>
      <c r="AR95" s="66"/>
      <c r="AS95" s="70">
        <v>0</v>
      </c>
      <c r="AT95" s="71">
        <f>ROUND(SUM(AV95:AW95),2)</f>
        <v>0</v>
      </c>
      <c r="AU95" s="72" t="e">
        <f>'2019mmm - Výmena svietidi...'!P115</f>
        <v>#REF!</v>
      </c>
      <c r="AV95" s="71">
        <f>'2019mmm - Výmena svietidi...'!J31</f>
        <v>0</v>
      </c>
      <c r="AW95" s="71">
        <f>'2019mmm - Výmena svietidi...'!J32</f>
        <v>0</v>
      </c>
      <c r="AX95" s="71">
        <f>'2019mmm - Výmena svietidi...'!J33</f>
        <v>0</v>
      </c>
      <c r="AY95" s="71">
        <f>'2019mmm - Výmena svietidi...'!J34</f>
        <v>0</v>
      </c>
      <c r="AZ95" s="71">
        <f>'2019mmm - Výmena svietidi...'!F31</f>
        <v>0</v>
      </c>
      <c r="BA95" s="71">
        <f>'2019mmm - Výmena svietidi...'!F32</f>
        <v>0</v>
      </c>
      <c r="BB95" s="71">
        <f>'2019mmm - Výmena svietidi...'!F33</f>
        <v>0</v>
      </c>
      <c r="BC95" s="71">
        <f>'2019mmm - Výmena svietidi...'!F34</f>
        <v>0</v>
      </c>
      <c r="BD95" s="73">
        <f>'2019mmm - Výmena svietidi...'!F35</f>
        <v>0</v>
      </c>
      <c r="BT95" s="74" t="s">
        <v>78</v>
      </c>
      <c r="BU95" s="74" t="s">
        <v>79</v>
      </c>
      <c r="BV95" s="74" t="s">
        <v>74</v>
      </c>
      <c r="BW95" s="74" t="s">
        <v>4</v>
      </c>
      <c r="BX95" s="74" t="s">
        <v>75</v>
      </c>
      <c r="CL95" s="74" t="s">
        <v>1</v>
      </c>
    </row>
    <row r="96" spans="2:44" s="1" customFormat="1" ht="30" customHeight="1">
      <c r="B96" s="25"/>
      <c r="AR96" s="25"/>
    </row>
    <row r="97" spans="2:44" s="1" customFormat="1" ht="6.7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sheetProtection/>
  <mergeCells count="40">
    <mergeCell ref="AR2:BE2"/>
    <mergeCell ref="E23:AN23"/>
    <mergeCell ref="AK26:AO26"/>
    <mergeCell ref="L28:P28"/>
    <mergeCell ref="W28:AE28"/>
    <mergeCell ref="AK28:AO28"/>
    <mergeCell ref="K5:AO5"/>
    <mergeCell ref="K6:AO6"/>
    <mergeCell ref="L85:AO85"/>
    <mergeCell ref="AM87:AN87"/>
    <mergeCell ref="L32:P32"/>
    <mergeCell ref="W31:AE31"/>
    <mergeCell ref="W33:AE33"/>
    <mergeCell ref="AK31:AO31"/>
    <mergeCell ref="X35:AB35"/>
    <mergeCell ref="AK35:AO35"/>
    <mergeCell ref="AK33:AO33"/>
    <mergeCell ref="L33:P33"/>
    <mergeCell ref="W29:AE29"/>
    <mergeCell ref="W32:AE32"/>
    <mergeCell ref="W30:AE30"/>
    <mergeCell ref="L31:P31"/>
    <mergeCell ref="AK32:AO32"/>
    <mergeCell ref="AK30:AO30"/>
    <mergeCell ref="L30:P30"/>
    <mergeCell ref="AK29:AO29"/>
    <mergeCell ref="L29:P29"/>
    <mergeCell ref="AN95:AP95"/>
    <mergeCell ref="AG95:AM95"/>
    <mergeCell ref="D95:H95"/>
    <mergeCell ref="J95:AF95"/>
    <mergeCell ref="AS89:AT91"/>
    <mergeCell ref="AM90:AP90"/>
    <mergeCell ref="AG94:AM94"/>
    <mergeCell ref="AN94:AP94"/>
    <mergeCell ref="AM89:AP89"/>
    <mergeCell ref="C92:G92"/>
    <mergeCell ref="I92:AF92"/>
    <mergeCell ref="AG92:AM92"/>
    <mergeCell ref="AN92:AP92"/>
  </mergeCells>
  <hyperlinks>
    <hyperlink ref="A95" location="'2019mmm - Výmena svietid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7"/>
  <sheetViews>
    <sheetView showGridLines="0" tabSelected="1" zoomScalePageLayoutView="0" workbookViewId="0" topLeftCell="A1">
      <selection activeCell="H135" sqref="H13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0.13671875" style="0" customWidth="1"/>
    <col min="5" max="5" width="0.289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3" t="s">
        <v>4</v>
      </c>
    </row>
    <row r="3" spans="2:46" ht="6.75" customHeight="1" hidden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4.75" customHeight="1" hidden="1">
      <c r="B4" s="16"/>
      <c r="D4" s="17" t="s">
        <v>80</v>
      </c>
      <c r="L4" s="16"/>
      <c r="M4" s="75" t="s">
        <v>9</v>
      </c>
      <c r="AT4" s="13" t="s">
        <v>3</v>
      </c>
    </row>
    <row r="5" spans="2:12" ht="6.75" customHeight="1" hidden="1">
      <c r="B5" s="16"/>
      <c r="L5" s="16"/>
    </row>
    <row r="6" spans="2:12" s="1" customFormat="1" ht="12" customHeight="1" hidden="1">
      <c r="B6" s="25"/>
      <c r="D6" s="22" t="s">
        <v>11</v>
      </c>
      <c r="L6" s="25"/>
    </row>
    <row r="7" spans="2:12" s="1" customFormat="1" ht="36.75" customHeight="1" hidden="1">
      <c r="B7" s="25"/>
      <c r="E7" s="166" t="s">
        <v>12</v>
      </c>
      <c r="F7" s="182"/>
      <c r="G7" s="182"/>
      <c r="H7" s="182"/>
      <c r="L7" s="25"/>
    </row>
    <row r="8" spans="2:12" s="1" customFormat="1" ht="9.75" hidden="1">
      <c r="B8" s="25"/>
      <c r="L8" s="25"/>
    </row>
    <row r="9" spans="2:12" s="1" customFormat="1" ht="12" customHeight="1" hidden="1">
      <c r="B9" s="25"/>
      <c r="D9" s="22" t="s">
        <v>13</v>
      </c>
      <c r="F9" s="20" t="s">
        <v>1</v>
      </c>
      <c r="I9" s="22" t="s">
        <v>14</v>
      </c>
      <c r="J9" s="20" t="s">
        <v>1</v>
      </c>
      <c r="L9" s="25"/>
    </row>
    <row r="10" spans="2:12" s="1" customFormat="1" ht="12" customHeight="1" hidden="1">
      <c r="B10" s="25"/>
      <c r="D10" s="22" t="s">
        <v>15</v>
      </c>
      <c r="F10" s="20" t="s">
        <v>16</v>
      </c>
      <c r="I10" s="22" t="s">
        <v>17</v>
      </c>
      <c r="J10" s="45">
        <f>'Rekapitulácia stavby'!AN8</f>
        <v>0</v>
      </c>
      <c r="L10" s="25"/>
    </row>
    <row r="11" spans="2:12" s="1" customFormat="1" ht="10.5" customHeight="1" hidden="1">
      <c r="B11" s="25"/>
      <c r="L11" s="25"/>
    </row>
    <row r="12" spans="2:12" s="1" customFormat="1" ht="12" customHeight="1" hidden="1">
      <c r="B12" s="25"/>
      <c r="D12" s="22" t="s">
        <v>18</v>
      </c>
      <c r="I12" s="22" t="s">
        <v>19</v>
      </c>
      <c r="J12" s="20" t="s">
        <v>20</v>
      </c>
      <c r="L12" s="25"/>
    </row>
    <row r="13" spans="2:12" s="1" customFormat="1" ht="18" customHeight="1" hidden="1">
      <c r="B13" s="25"/>
      <c r="E13" s="20" t="s">
        <v>21</v>
      </c>
      <c r="I13" s="22" t="s">
        <v>22</v>
      </c>
      <c r="J13" s="20" t="s">
        <v>1</v>
      </c>
      <c r="L13" s="25"/>
    </row>
    <row r="14" spans="2:12" s="1" customFormat="1" ht="6.75" customHeight="1" hidden="1">
      <c r="B14" s="25"/>
      <c r="L14" s="25"/>
    </row>
    <row r="15" spans="2:12" s="1" customFormat="1" ht="12" customHeight="1" hidden="1">
      <c r="B15" s="25"/>
      <c r="D15" s="22" t="s">
        <v>23</v>
      </c>
      <c r="I15" s="22" t="s">
        <v>19</v>
      </c>
      <c r="J15" s="20">
        <f>'Rekapitulácia stavby'!AN13</f>
      </c>
      <c r="L15" s="25"/>
    </row>
    <row r="16" spans="2:12" s="1" customFormat="1" ht="18" customHeight="1" hidden="1">
      <c r="B16" s="25"/>
      <c r="E16" s="179" t="str">
        <f>'Rekapitulácia stavby'!E14</f>
        <v> </v>
      </c>
      <c r="F16" s="179"/>
      <c r="G16" s="179"/>
      <c r="H16" s="179"/>
      <c r="I16" s="22" t="s">
        <v>22</v>
      </c>
      <c r="J16" s="20">
        <f>'Rekapitulácia stavby'!AN14</f>
      </c>
      <c r="L16" s="25"/>
    </row>
    <row r="17" spans="2:12" s="1" customFormat="1" ht="6.75" customHeight="1" hidden="1">
      <c r="B17" s="25"/>
      <c r="L17" s="25"/>
    </row>
    <row r="18" spans="2:12" s="1" customFormat="1" ht="12" customHeight="1" hidden="1">
      <c r="B18" s="25"/>
      <c r="D18" s="22" t="s">
        <v>24</v>
      </c>
      <c r="I18" s="22" t="s">
        <v>19</v>
      </c>
      <c r="J18" s="20" t="s">
        <v>25</v>
      </c>
      <c r="L18" s="25"/>
    </row>
    <row r="19" spans="2:12" s="1" customFormat="1" ht="18" customHeight="1" hidden="1">
      <c r="B19" s="25"/>
      <c r="E19" s="20" t="s">
        <v>26</v>
      </c>
      <c r="I19" s="22" t="s">
        <v>22</v>
      </c>
      <c r="J19" s="20" t="s">
        <v>27</v>
      </c>
      <c r="L19" s="25"/>
    </row>
    <row r="20" spans="2:12" s="1" customFormat="1" ht="6.75" customHeight="1" hidden="1">
      <c r="B20" s="25"/>
      <c r="L20" s="25"/>
    </row>
    <row r="21" spans="2:12" s="1" customFormat="1" ht="12" customHeight="1" hidden="1">
      <c r="B21" s="25"/>
      <c r="D21" s="22" t="s">
        <v>30</v>
      </c>
      <c r="I21" s="22" t="s">
        <v>19</v>
      </c>
      <c r="J21" s="20" t="s">
        <v>1</v>
      </c>
      <c r="L21" s="25"/>
    </row>
    <row r="22" spans="2:12" s="1" customFormat="1" ht="18" customHeight="1" hidden="1">
      <c r="B22" s="25"/>
      <c r="E22" s="20" t="s">
        <v>31</v>
      </c>
      <c r="I22" s="22" t="s">
        <v>22</v>
      </c>
      <c r="J22" s="20" t="s">
        <v>1</v>
      </c>
      <c r="L22" s="25"/>
    </row>
    <row r="23" spans="2:12" s="1" customFormat="1" ht="6.75" customHeight="1" hidden="1">
      <c r="B23" s="25"/>
      <c r="L23" s="25"/>
    </row>
    <row r="24" spans="2:12" s="1" customFormat="1" ht="12" customHeight="1" hidden="1">
      <c r="B24" s="25"/>
      <c r="D24" s="22" t="s">
        <v>32</v>
      </c>
      <c r="L24" s="25"/>
    </row>
    <row r="25" spans="2:12" s="7" customFormat="1" ht="16.5" customHeight="1" hidden="1">
      <c r="B25" s="76"/>
      <c r="E25" s="175" t="s">
        <v>1</v>
      </c>
      <c r="F25" s="175"/>
      <c r="G25" s="175"/>
      <c r="H25" s="175"/>
      <c r="L25" s="76"/>
    </row>
    <row r="26" spans="2:12" s="1" customFormat="1" ht="6.75" customHeight="1" hidden="1">
      <c r="B26" s="25"/>
      <c r="L26" s="25"/>
    </row>
    <row r="27" spans="2:12" s="1" customFormat="1" ht="6.75" customHeight="1" hidden="1">
      <c r="B27" s="25"/>
      <c r="D27" s="46"/>
      <c r="E27" s="46"/>
      <c r="F27" s="46"/>
      <c r="G27" s="46"/>
      <c r="H27" s="46"/>
      <c r="I27" s="46"/>
      <c r="J27" s="46"/>
      <c r="K27" s="46"/>
      <c r="L27" s="25"/>
    </row>
    <row r="28" spans="2:12" s="1" customFormat="1" ht="24.75" customHeight="1" hidden="1">
      <c r="B28" s="25"/>
      <c r="D28" s="77" t="s">
        <v>33</v>
      </c>
      <c r="J28" s="58">
        <f>ROUND(J115,2)</f>
        <v>0</v>
      </c>
      <c r="L28" s="25"/>
    </row>
    <row r="29" spans="2:12" s="1" customFormat="1" ht="6.75" customHeight="1" hidden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14.25" customHeight="1" hidden="1">
      <c r="B30" s="25"/>
      <c r="F30" s="28" t="s">
        <v>35</v>
      </c>
      <c r="I30" s="28" t="s">
        <v>34</v>
      </c>
      <c r="J30" s="28" t="s">
        <v>36</v>
      </c>
      <c r="L30" s="25"/>
    </row>
    <row r="31" spans="2:12" s="1" customFormat="1" ht="14.25" customHeight="1" hidden="1">
      <c r="B31" s="25"/>
      <c r="D31" s="48" t="s">
        <v>37</v>
      </c>
      <c r="E31" s="22" t="s">
        <v>38</v>
      </c>
      <c r="F31" s="78">
        <f>ROUND((SUM(BE115:BE126)),2)</f>
        <v>0</v>
      </c>
      <c r="I31" s="79">
        <v>0.2</v>
      </c>
      <c r="J31" s="78">
        <f>ROUND(((SUM(BE115:BE126))*I31),2)</f>
        <v>0</v>
      </c>
      <c r="L31" s="25"/>
    </row>
    <row r="32" spans="2:12" s="1" customFormat="1" ht="14.25" customHeight="1" hidden="1">
      <c r="B32" s="25"/>
      <c r="E32" s="22" t="s">
        <v>39</v>
      </c>
      <c r="F32" s="78">
        <f>ROUND((SUM(BF115:BF126)),2)</f>
        <v>0</v>
      </c>
      <c r="I32" s="79">
        <v>0.2</v>
      </c>
      <c r="J32" s="78">
        <f>ROUND(((SUM(BF115:BF126))*I32),2)</f>
        <v>0</v>
      </c>
      <c r="L32" s="25"/>
    </row>
    <row r="33" spans="2:12" s="1" customFormat="1" ht="14.25" customHeight="1" hidden="1">
      <c r="B33" s="25"/>
      <c r="E33" s="22" t="s">
        <v>40</v>
      </c>
      <c r="F33" s="78">
        <f>ROUND((SUM(BG115:BG126)),2)</f>
        <v>0</v>
      </c>
      <c r="I33" s="79">
        <v>0.2</v>
      </c>
      <c r="J33" s="78">
        <f>0</f>
        <v>0</v>
      </c>
      <c r="L33" s="25"/>
    </row>
    <row r="34" spans="2:12" s="1" customFormat="1" ht="14.25" customHeight="1" hidden="1">
      <c r="B34" s="25"/>
      <c r="E34" s="22" t="s">
        <v>41</v>
      </c>
      <c r="F34" s="78">
        <f>ROUND((SUM(BH115:BH126)),2)</f>
        <v>0</v>
      </c>
      <c r="I34" s="79">
        <v>0.2</v>
      </c>
      <c r="J34" s="78">
        <f>0</f>
        <v>0</v>
      </c>
      <c r="L34" s="25"/>
    </row>
    <row r="35" spans="2:12" s="1" customFormat="1" ht="14.25" customHeight="1" hidden="1">
      <c r="B35" s="25"/>
      <c r="E35" s="22" t="s">
        <v>42</v>
      </c>
      <c r="F35" s="78">
        <f>ROUND((SUM(BI115:BI126)),2)</f>
        <v>0</v>
      </c>
      <c r="I35" s="79">
        <v>0</v>
      </c>
      <c r="J35" s="78">
        <f>0</f>
        <v>0</v>
      </c>
      <c r="L35" s="25"/>
    </row>
    <row r="36" spans="2:12" s="1" customFormat="1" ht="6.75" customHeight="1" hidden="1">
      <c r="B36" s="25"/>
      <c r="L36" s="25"/>
    </row>
    <row r="37" spans="2:12" s="1" customFormat="1" ht="24.75" customHeight="1" hidden="1">
      <c r="B37" s="25"/>
      <c r="C37" s="30"/>
      <c r="D37" s="31" t="s">
        <v>43</v>
      </c>
      <c r="E37" s="32"/>
      <c r="F37" s="32"/>
      <c r="G37" s="80" t="s">
        <v>44</v>
      </c>
      <c r="H37" s="33" t="s">
        <v>45</v>
      </c>
      <c r="I37" s="32"/>
      <c r="J37" s="81">
        <f>SUM(J28:J35)</f>
        <v>0</v>
      </c>
      <c r="K37" s="82"/>
      <c r="L37" s="25"/>
    </row>
    <row r="38" spans="2:12" s="1" customFormat="1" ht="14.25" customHeight="1" hidden="1">
      <c r="B38" s="25"/>
      <c r="L38" s="25"/>
    </row>
    <row r="39" spans="2:12" ht="14.25" customHeight="1" hidden="1">
      <c r="B39" s="16"/>
      <c r="L39" s="16"/>
    </row>
    <row r="40" spans="2:12" ht="14.25" customHeight="1" hidden="1">
      <c r="B40" s="16"/>
      <c r="L40" s="16"/>
    </row>
    <row r="41" spans="2:12" ht="14.25" customHeight="1" hidden="1">
      <c r="B41" s="16"/>
      <c r="L41" s="16"/>
    </row>
    <row r="42" spans="2:12" ht="14.25" customHeight="1" hidden="1">
      <c r="B42" s="16"/>
      <c r="L42" s="16"/>
    </row>
    <row r="43" spans="2:12" ht="14.25" customHeight="1" hidden="1">
      <c r="B43" s="16"/>
      <c r="L43" s="16"/>
    </row>
    <row r="44" spans="2:12" ht="14.25" customHeight="1" hidden="1">
      <c r="B44" s="16"/>
      <c r="L44" s="16"/>
    </row>
    <row r="45" spans="2:12" ht="14.25" customHeight="1" hidden="1">
      <c r="B45" s="16"/>
      <c r="L45" s="16"/>
    </row>
    <row r="46" spans="2:12" ht="14.25" customHeight="1" hidden="1">
      <c r="B46" s="16"/>
      <c r="L46" s="16"/>
    </row>
    <row r="47" spans="2:12" ht="14.25" customHeight="1" hidden="1">
      <c r="B47" s="16"/>
      <c r="L47" s="16"/>
    </row>
    <row r="48" spans="2:12" ht="14.25" customHeight="1" hidden="1">
      <c r="B48" s="16"/>
      <c r="L48" s="16"/>
    </row>
    <row r="49" spans="2:12" ht="14.25" customHeight="1" hidden="1">
      <c r="B49" s="16"/>
      <c r="L49" s="16"/>
    </row>
    <row r="50" spans="2:12" s="1" customFormat="1" ht="14.25" customHeight="1" hidden="1">
      <c r="B50" s="25"/>
      <c r="D50" s="34" t="s">
        <v>46</v>
      </c>
      <c r="E50" s="35"/>
      <c r="F50" s="35"/>
      <c r="G50" s="34" t="s">
        <v>47</v>
      </c>
      <c r="H50" s="35"/>
      <c r="I50" s="35"/>
      <c r="J50" s="35"/>
      <c r="K50" s="35"/>
      <c r="L50" s="25"/>
    </row>
    <row r="51" spans="2:12" ht="9.75" hidden="1">
      <c r="B51" s="16"/>
      <c r="L51" s="16"/>
    </row>
    <row r="52" spans="2:12" ht="9.75" hidden="1">
      <c r="B52" s="16"/>
      <c r="L52" s="16"/>
    </row>
    <row r="53" spans="2:12" ht="9.75" hidden="1">
      <c r="B53" s="16"/>
      <c r="L53" s="16"/>
    </row>
    <row r="54" spans="2:12" ht="9.75" hidden="1">
      <c r="B54" s="16"/>
      <c r="L54" s="16"/>
    </row>
    <row r="55" spans="2:12" ht="9.75" hidden="1">
      <c r="B55" s="16"/>
      <c r="L55" s="16"/>
    </row>
    <row r="56" spans="2:12" ht="9.75" hidden="1">
      <c r="B56" s="16"/>
      <c r="L56" s="16"/>
    </row>
    <row r="57" spans="2:12" ht="9.75" hidden="1">
      <c r="B57" s="16"/>
      <c r="L57" s="16"/>
    </row>
    <row r="58" spans="2:12" ht="9.75" hidden="1">
      <c r="B58" s="16"/>
      <c r="L58" s="16"/>
    </row>
    <row r="59" spans="2:12" ht="9.75" hidden="1">
      <c r="B59" s="16"/>
      <c r="L59" s="16"/>
    </row>
    <row r="60" spans="2:12" ht="9.75" hidden="1">
      <c r="B60" s="16"/>
      <c r="L60" s="16"/>
    </row>
    <row r="61" spans="2:12" s="1" customFormat="1" ht="12.75" hidden="1">
      <c r="B61" s="25"/>
      <c r="D61" s="36" t="s">
        <v>48</v>
      </c>
      <c r="E61" s="27"/>
      <c r="F61" s="83" t="s">
        <v>49</v>
      </c>
      <c r="G61" s="36" t="s">
        <v>48</v>
      </c>
      <c r="H61" s="27"/>
      <c r="I61" s="27"/>
      <c r="J61" s="84" t="s">
        <v>49</v>
      </c>
      <c r="K61" s="27"/>
      <c r="L61" s="25"/>
    </row>
    <row r="62" spans="2:12" ht="9.75" hidden="1">
      <c r="B62" s="16"/>
      <c r="L62" s="16"/>
    </row>
    <row r="63" spans="2:12" ht="9.75" hidden="1">
      <c r="B63" s="16"/>
      <c r="L63" s="16"/>
    </row>
    <row r="64" spans="2:12" ht="9.75" hidden="1">
      <c r="B64" s="16"/>
      <c r="L64" s="16"/>
    </row>
    <row r="65" spans="2:12" s="1" customFormat="1" ht="12.75" hidden="1">
      <c r="B65" s="25"/>
      <c r="D65" s="34" t="s">
        <v>50</v>
      </c>
      <c r="E65" s="35"/>
      <c r="F65" s="35"/>
      <c r="G65" s="34" t="s">
        <v>51</v>
      </c>
      <c r="H65" s="35"/>
      <c r="I65" s="35"/>
      <c r="J65" s="35"/>
      <c r="K65" s="35"/>
      <c r="L65" s="25"/>
    </row>
    <row r="66" spans="2:12" ht="9.75" hidden="1">
      <c r="B66" s="16"/>
      <c r="L66" s="16"/>
    </row>
    <row r="67" spans="2:12" ht="9.75" hidden="1">
      <c r="B67" s="16"/>
      <c r="L67" s="16"/>
    </row>
    <row r="68" spans="2:12" ht="9.75" hidden="1">
      <c r="B68" s="16"/>
      <c r="L68" s="16"/>
    </row>
    <row r="69" spans="2:12" ht="9.75" hidden="1">
      <c r="B69" s="16"/>
      <c r="L69" s="16"/>
    </row>
    <row r="70" spans="2:12" ht="9.75" hidden="1">
      <c r="B70" s="16"/>
      <c r="L70" s="16"/>
    </row>
    <row r="71" spans="2:12" ht="9.75" hidden="1">
      <c r="B71" s="16"/>
      <c r="L71" s="16"/>
    </row>
    <row r="72" spans="2:12" ht="9.75" hidden="1">
      <c r="B72" s="16"/>
      <c r="L72" s="16"/>
    </row>
    <row r="73" spans="2:12" ht="9.75" hidden="1">
      <c r="B73" s="16"/>
      <c r="L73" s="16"/>
    </row>
    <row r="74" spans="2:12" ht="9.75" hidden="1">
      <c r="B74" s="16"/>
      <c r="L74" s="16"/>
    </row>
    <row r="75" spans="2:12" ht="9.75" hidden="1">
      <c r="B75" s="16"/>
      <c r="L75" s="16"/>
    </row>
    <row r="76" spans="2:12" s="1" customFormat="1" ht="12.75" hidden="1">
      <c r="B76" s="25"/>
      <c r="D76" s="36" t="s">
        <v>48</v>
      </c>
      <c r="E76" s="27"/>
      <c r="F76" s="83" t="s">
        <v>49</v>
      </c>
      <c r="G76" s="36" t="s">
        <v>48</v>
      </c>
      <c r="H76" s="27"/>
      <c r="I76" s="27"/>
      <c r="J76" s="84" t="s">
        <v>49</v>
      </c>
      <c r="K76" s="27"/>
      <c r="L76" s="25"/>
    </row>
    <row r="77" spans="2:12" s="1" customFormat="1" ht="14.25" customHeight="1" hidden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78" ht="9.75" hidden="1"/>
    <row r="79" ht="9.75" hidden="1"/>
    <row r="80" ht="9.75" hidden="1"/>
    <row r="81" spans="2:12" s="1" customFormat="1" ht="6.75" customHeight="1" hidden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75" customHeight="1" hidden="1">
      <c r="B82" s="25"/>
      <c r="C82" s="17" t="s">
        <v>81</v>
      </c>
      <c r="L82" s="25"/>
    </row>
    <row r="83" spans="2:12" s="1" customFormat="1" ht="6.75" customHeight="1" hidden="1">
      <c r="B83" s="25"/>
      <c r="L83" s="25"/>
    </row>
    <row r="84" spans="2:12" s="1" customFormat="1" ht="12" customHeight="1" hidden="1">
      <c r="B84" s="25"/>
      <c r="C84" s="22" t="s">
        <v>11</v>
      </c>
      <c r="L84" s="25"/>
    </row>
    <row r="85" spans="2:12" s="1" customFormat="1" ht="16.5" customHeight="1" hidden="1">
      <c r="B85" s="25"/>
      <c r="E85" s="166" t="str">
        <f>E7</f>
        <v>Výmena svietidiel verejného osvetlenia v obci Záhor</v>
      </c>
      <c r="F85" s="182"/>
      <c r="G85" s="182"/>
      <c r="H85" s="182"/>
      <c r="L85" s="25"/>
    </row>
    <row r="86" spans="2:12" s="1" customFormat="1" ht="6.75" customHeight="1" hidden="1">
      <c r="B86" s="25"/>
      <c r="L86" s="25"/>
    </row>
    <row r="87" spans="2:12" s="1" customFormat="1" ht="12" customHeight="1" hidden="1">
      <c r="B87" s="25"/>
      <c r="C87" s="22" t="s">
        <v>15</v>
      </c>
      <c r="F87" s="20" t="str">
        <f>F10</f>
        <v> </v>
      </c>
      <c r="I87" s="22" t="s">
        <v>17</v>
      </c>
      <c r="J87" s="45">
        <f>IF(J10="","",J10)</f>
        <v>0</v>
      </c>
      <c r="L87" s="25"/>
    </row>
    <row r="88" spans="2:12" s="1" customFormat="1" ht="6.75" customHeight="1" hidden="1">
      <c r="B88" s="25"/>
      <c r="L88" s="25"/>
    </row>
    <row r="89" spans="2:12" s="1" customFormat="1" ht="15" customHeight="1" hidden="1">
      <c r="B89" s="25"/>
      <c r="C89" s="22" t="s">
        <v>18</v>
      </c>
      <c r="F89" s="20" t="str">
        <f>E13</f>
        <v>Obec Záhor</v>
      </c>
      <c r="I89" s="22" t="s">
        <v>24</v>
      </c>
      <c r="J89" s="23" t="str">
        <f>E19</f>
        <v>mmm architects</v>
      </c>
      <c r="L89" s="25"/>
    </row>
    <row r="90" spans="2:12" s="1" customFormat="1" ht="15" customHeight="1" hidden="1">
      <c r="B90" s="25"/>
      <c r="C90" s="22" t="s">
        <v>23</v>
      </c>
      <c r="F90" s="20" t="str">
        <f>IF(E16="","",E16)</f>
        <v> </v>
      </c>
      <c r="I90" s="22" t="s">
        <v>30</v>
      </c>
      <c r="J90" s="23" t="str">
        <f>E22</f>
        <v>Miroslav Kic</v>
      </c>
      <c r="L90" s="25"/>
    </row>
    <row r="91" spans="2:12" s="1" customFormat="1" ht="9.75" customHeight="1" hidden="1">
      <c r="B91" s="25"/>
      <c r="L91" s="25"/>
    </row>
    <row r="92" spans="2:12" s="1" customFormat="1" ht="29.25" customHeight="1" hidden="1">
      <c r="B92" s="25"/>
      <c r="C92" s="85" t="s">
        <v>82</v>
      </c>
      <c r="D92" s="30"/>
      <c r="E92" s="30"/>
      <c r="F92" s="30"/>
      <c r="G92" s="30"/>
      <c r="H92" s="30"/>
      <c r="I92" s="30"/>
      <c r="J92" s="86" t="s">
        <v>83</v>
      </c>
      <c r="K92" s="30"/>
      <c r="L92" s="25"/>
    </row>
    <row r="93" spans="2:12" s="1" customFormat="1" ht="9.75" customHeight="1" hidden="1">
      <c r="B93" s="25"/>
      <c r="L93" s="25"/>
    </row>
    <row r="94" spans="2:47" s="1" customFormat="1" ht="22.5" customHeight="1" hidden="1">
      <c r="B94" s="25"/>
      <c r="C94" s="87" t="s">
        <v>84</v>
      </c>
      <c r="J94" s="58">
        <f>J115</f>
        <v>0</v>
      </c>
      <c r="L94" s="25"/>
      <c r="AU94" s="13" t="s">
        <v>85</v>
      </c>
    </row>
    <row r="95" spans="2:12" s="8" customFormat="1" ht="24.75" customHeight="1" hidden="1">
      <c r="B95" s="88"/>
      <c r="D95" s="89" t="s">
        <v>86</v>
      </c>
      <c r="E95" s="90"/>
      <c r="F95" s="90"/>
      <c r="G95" s="90"/>
      <c r="H95" s="90"/>
      <c r="I95" s="90"/>
      <c r="J95" s="91">
        <f>J116</f>
        <v>0</v>
      </c>
      <c r="L95" s="88"/>
    </row>
    <row r="96" spans="2:12" s="9" customFormat="1" ht="19.5" customHeight="1" hidden="1">
      <c r="B96" s="92"/>
      <c r="D96" s="93" t="s">
        <v>87</v>
      </c>
      <c r="E96" s="94"/>
      <c r="F96" s="94"/>
      <c r="G96" s="94"/>
      <c r="H96" s="94"/>
      <c r="I96" s="94"/>
      <c r="J96" s="95">
        <f>J117</f>
        <v>0</v>
      </c>
      <c r="L96" s="92"/>
    </row>
    <row r="97" spans="2:12" s="8" customFormat="1" ht="24.75" customHeight="1" hidden="1">
      <c r="B97" s="88"/>
      <c r="D97" s="89" t="s">
        <v>88</v>
      </c>
      <c r="E97" s="90"/>
      <c r="F97" s="90"/>
      <c r="G97" s="90"/>
      <c r="H97" s="90"/>
      <c r="I97" s="90"/>
      <c r="J97" s="91">
        <f>J126</f>
        <v>0</v>
      </c>
      <c r="L97" s="88"/>
    </row>
    <row r="98" spans="2:12" s="1" customFormat="1" ht="21.75" customHeight="1" hidden="1">
      <c r="B98" s="25"/>
      <c r="L98" s="25"/>
    </row>
    <row r="99" spans="2:12" s="1" customFormat="1" ht="6.75" customHeight="1" hidden="1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25"/>
    </row>
    <row r="100" ht="9.75" hidden="1"/>
    <row r="101" ht="9.75" hidden="1"/>
    <row r="102" ht="9.75" hidden="1"/>
    <row r="103" spans="2:12" s="1" customFormat="1" ht="6.75" customHeigh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25"/>
    </row>
    <row r="104" spans="2:12" s="1" customFormat="1" ht="24.75" customHeight="1">
      <c r="B104" s="25"/>
      <c r="C104" s="17" t="s">
        <v>89</v>
      </c>
      <c r="L104" s="25"/>
    </row>
    <row r="105" spans="2:12" s="1" customFormat="1" ht="6.75" customHeight="1">
      <c r="B105" s="25"/>
      <c r="L105" s="25"/>
    </row>
    <row r="106" spans="2:12" s="1" customFormat="1" ht="12" customHeight="1">
      <c r="B106" s="25"/>
      <c r="C106" s="22" t="s">
        <v>11</v>
      </c>
      <c r="L106" s="25"/>
    </row>
    <row r="107" spans="2:12" s="1" customFormat="1" ht="16.5" customHeight="1">
      <c r="B107" s="25"/>
      <c r="E107" s="181" t="s">
        <v>121</v>
      </c>
      <c r="F107" s="182"/>
      <c r="G107" s="182"/>
      <c r="H107" s="182"/>
      <c r="L107" s="25"/>
    </row>
    <row r="108" spans="2:12" s="1" customFormat="1" ht="6.75" customHeight="1">
      <c r="B108" s="25"/>
      <c r="L108" s="25"/>
    </row>
    <row r="109" spans="2:12" s="1" customFormat="1" ht="12" customHeight="1">
      <c r="B109" s="25"/>
      <c r="C109" s="22" t="s">
        <v>15</v>
      </c>
      <c r="F109" s="20" t="str">
        <f>F10</f>
        <v> </v>
      </c>
      <c r="I109" s="22" t="s">
        <v>17</v>
      </c>
      <c r="J109" s="45"/>
      <c r="L109" s="25"/>
    </row>
    <row r="110" spans="2:12" s="1" customFormat="1" ht="6.75" customHeight="1">
      <c r="B110" s="25"/>
      <c r="L110" s="25"/>
    </row>
    <row r="111" spans="2:12" s="1" customFormat="1" ht="15" customHeight="1">
      <c r="B111" s="25"/>
      <c r="C111" s="22" t="s">
        <v>120</v>
      </c>
      <c r="F111" s="20"/>
      <c r="I111" s="22" t="s">
        <v>24</v>
      </c>
      <c r="J111" s="23"/>
      <c r="L111" s="25"/>
    </row>
    <row r="112" spans="2:12" s="1" customFormat="1" ht="15" customHeight="1">
      <c r="B112" s="25"/>
      <c r="C112" s="22" t="s">
        <v>23</v>
      </c>
      <c r="F112" s="20" t="str">
        <f>IF(E16="","",E16)</f>
        <v> </v>
      </c>
      <c r="I112" s="22" t="s">
        <v>30</v>
      </c>
      <c r="J112" s="23"/>
      <c r="L112" s="25"/>
    </row>
    <row r="113" spans="2:12" s="1" customFormat="1" ht="9.75" customHeight="1">
      <c r="B113" s="25"/>
      <c r="L113" s="25"/>
    </row>
    <row r="114" spans="2:20" s="10" customFormat="1" ht="29.25" customHeight="1">
      <c r="B114" s="96"/>
      <c r="C114" s="97" t="s">
        <v>90</v>
      </c>
      <c r="D114" s="98" t="s">
        <v>58</v>
      </c>
      <c r="E114" s="98" t="s">
        <v>54</v>
      </c>
      <c r="F114" s="98" t="s">
        <v>55</v>
      </c>
      <c r="G114" s="98" t="s">
        <v>91</v>
      </c>
      <c r="H114" s="98" t="s">
        <v>92</v>
      </c>
      <c r="I114" s="98" t="s">
        <v>93</v>
      </c>
      <c r="J114" s="99" t="s">
        <v>83</v>
      </c>
      <c r="K114" s="100" t="s">
        <v>94</v>
      </c>
      <c r="L114" s="96"/>
      <c r="M114" s="51" t="s">
        <v>1</v>
      </c>
      <c r="N114" s="52" t="s">
        <v>37</v>
      </c>
      <c r="O114" s="52" t="s">
        <v>95</v>
      </c>
      <c r="P114" s="52" t="s">
        <v>96</v>
      </c>
      <c r="Q114" s="52" t="s">
        <v>97</v>
      </c>
      <c r="R114" s="52" t="s">
        <v>98</v>
      </c>
      <c r="S114" s="52" t="s">
        <v>99</v>
      </c>
      <c r="T114" s="53" t="s">
        <v>100</v>
      </c>
    </row>
    <row r="115" spans="2:63" s="1" customFormat="1" ht="22.5" customHeight="1">
      <c r="B115" s="25"/>
      <c r="C115" s="56" t="s">
        <v>84</v>
      </c>
      <c r="J115" s="101"/>
      <c r="L115" s="25"/>
      <c r="M115" s="54"/>
      <c r="N115" s="46"/>
      <c r="O115" s="46"/>
      <c r="P115" s="102" t="e">
        <f>P116+P126</f>
        <v>#REF!</v>
      </c>
      <c r="Q115" s="46"/>
      <c r="R115" s="102" t="e">
        <f>R116+R126</f>
        <v>#REF!</v>
      </c>
      <c r="S115" s="46"/>
      <c r="T115" s="103" t="e">
        <f>T116+T126</f>
        <v>#REF!</v>
      </c>
      <c r="AT115" s="13" t="s">
        <v>72</v>
      </c>
      <c r="AU115" s="13" t="s">
        <v>85</v>
      </c>
      <c r="BK115" s="104" t="e">
        <f>BK116+BK126</f>
        <v>#REF!</v>
      </c>
    </row>
    <row r="116" spans="2:63" s="11" customFormat="1" ht="25.5" customHeight="1">
      <c r="B116" s="105"/>
      <c r="D116" s="106" t="s">
        <v>72</v>
      </c>
      <c r="E116" s="107" t="s">
        <v>101</v>
      </c>
      <c r="F116" s="107" t="s">
        <v>102</v>
      </c>
      <c r="J116" s="108"/>
      <c r="L116" s="105"/>
      <c r="M116" s="109"/>
      <c r="P116" s="110">
        <f>P117</f>
        <v>114.99999999999999</v>
      </c>
      <c r="R116" s="110">
        <f>R117</f>
        <v>0.3595</v>
      </c>
      <c r="T116" s="111">
        <f>T117</f>
        <v>0</v>
      </c>
      <c r="AR116" s="106" t="s">
        <v>103</v>
      </c>
      <c r="AT116" s="112" t="s">
        <v>72</v>
      </c>
      <c r="AU116" s="112" t="s">
        <v>73</v>
      </c>
      <c r="AY116" s="106" t="s">
        <v>104</v>
      </c>
      <c r="BK116" s="113">
        <f>BK117</f>
        <v>0</v>
      </c>
    </row>
    <row r="117" spans="2:63" s="11" customFormat="1" ht="22.5" customHeight="1">
      <c r="B117" s="105"/>
      <c r="D117" s="106" t="s">
        <v>72</v>
      </c>
      <c r="E117" s="114" t="s">
        <v>105</v>
      </c>
      <c r="F117" s="114" t="s">
        <v>106</v>
      </c>
      <c r="J117" s="115"/>
      <c r="L117" s="105"/>
      <c r="M117" s="109"/>
      <c r="P117" s="110">
        <f>SUM(P118:P124)</f>
        <v>114.99999999999999</v>
      </c>
      <c r="R117" s="110">
        <f>SUM(R118:R124)</f>
        <v>0.3595</v>
      </c>
      <c r="T117" s="111">
        <f>SUM(T118:T124)</f>
        <v>0</v>
      </c>
      <c r="AR117" s="106" t="s">
        <v>103</v>
      </c>
      <c r="AT117" s="112" t="s">
        <v>72</v>
      </c>
      <c r="AU117" s="112" t="s">
        <v>78</v>
      </c>
      <c r="AY117" s="106" t="s">
        <v>104</v>
      </c>
      <c r="BK117" s="113">
        <f>SUM(BK118:BK124)</f>
        <v>0</v>
      </c>
    </row>
    <row r="118" spans="2:65" s="1" customFormat="1" ht="16.5" customHeight="1">
      <c r="B118" s="116"/>
      <c r="C118" s="129" t="s">
        <v>78</v>
      </c>
      <c r="D118" s="129"/>
      <c r="E118" s="130"/>
      <c r="F118" s="131" t="s">
        <v>126</v>
      </c>
      <c r="G118" s="132" t="s">
        <v>108</v>
      </c>
      <c r="H118" s="133">
        <v>50</v>
      </c>
      <c r="I118" s="133"/>
      <c r="J118" s="133"/>
      <c r="K118" s="117" t="s">
        <v>1</v>
      </c>
      <c r="L118" s="25"/>
      <c r="M118" s="118" t="s">
        <v>1</v>
      </c>
      <c r="N118" s="119" t="s">
        <v>39</v>
      </c>
      <c r="O118" s="120">
        <v>1.15</v>
      </c>
      <c r="P118" s="120">
        <f aca="true" t="shared" si="0" ref="P118:P124">O118*H118</f>
        <v>57.49999999999999</v>
      </c>
      <c r="Q118" s="120">
        <v>0</v>
      </c>
      <c r="R118" s="120">
        <f aca="true" t="shared" si="1" ref="R118:R124">Q118*H118</f>
        <v>0</v>
      </c>
      <c r="S118" s="120">
        <v>0</v>
      </c>
      <c r="T118" s="121">
        <f aca="true" t="shared" si="2" ref="T118:T124">S118*H118</f>
        <v>0</v>
      </c>
      <c r="AR118" s="122" t="s">
        <v>109</v>
      </c>
      <c r="AT118" s="122" t="s">
        <v>107</v>
      </c>
      <c r="AU118" s="122" t="s">
        <v>110</v>
      </c>
      <c r="AY118" s="13" t="s">
        <v>104</v>
      </c>
      <c r="BE118" s="123">
        <f aca="true" t="shared" si="3" ref="BE118:BE124">IF(N118="základná",J118,0)</f>
        <v>0</v>
      </c>
      <c r="BF118" s="123">
        <f aca="true" t="shared" si="4" ref="BF118:BF124">IF(N118="znížená",J118,0)</f>
        <v>0</v>
      </c>
      <c r="BG118" s="123">
        <f aca="true" t="shared" si="5" ref="BG118:BG124">IF(N118="zákl. prenesená",J118,0)</f>
        <v>0</v>
      </c>
      <c r="BH118" s="123">
        <f aca="true" t="shared" si="6" ref="BH118:BH124">IF(N118="zníž. prenesená",J118,0)</f>
        <v>0</v>
      </c>
      <c r="BI118" s="123">
        <f aca="true" t="shared" si="7" ref="BI118:BI124">IF(N118="nulová",J118,0)</f>
        <v>0</v>
      </c>
      <c r="BJ118" s="13" t="s">
        <v>110</v>
      </c>
      <c r="BK118" s="124">
        <f aca="true" t="shared" si="8" ref="BK118:BK124">ROUND(I118*H118,3)</f>
        <v>0</v>
      </c>
      <c r="BL118" s="13" t="s">
        <v>109</v>
      </c>
      <c r="BM118" s="122" t="s">
        <v>111</v>
      </c>
    </row>
    <row r="119" spans="2:65" s="1" customFormat="1" ht="16.5" customHeight="1">
      <c r="B119" s="116"/>
      <c r="C119" s="134" t="s">
        <v>110</v>
      </c>
      <c r="D119" s="134"/>
      <c r="E119" s="135"/>
      <c r="F119" s="136" t="s">
        <v>122</v>
      </c>
      <c r="G119" s="137" t="s">
        <v>108</v>
      </c>
      <c r="H119" s="138">
        <v>50</v>
      </c>
      <c r="I119" s="138"/>
      <c r="J119" s="138"/>
      <c r="K119" s="125" t="s">
        <v>1</v>
      </c>
      <c r="L119" s="126"/>
      <c r="M119" s="127" t="s">
        <v>1</v>
      </c>
      <c r="N119" s="128" t="s">
        <v>39</v>
      </c>
      <c r="O119" s="120">
        <v>0</v>
      </c>
      <c r="P119" s="120">
        <f t="shared" si="0"/>
        <v>0</v>
      </c>
      <c r="Q119" s="120">
        <v>0.0069</v>
      </c>
      <c r="R119" s="120">
        <f t="shared" si="1"/>
        <v>0.345</v>
      </c>
      <c r="S119" s="120">
        <v>0</v>
      </c>
      <c r="T119" s="121">
        <f t="shared" si="2"/>
        <v>0</v>
      </c>
      <c r="AR119" s="122" t="s">
        <v>112</v>
      </c>
      <c r="AT119" s="122" t="s">
        <v>101</v>
      </c>
      <c r="AU119" s="122" t="s">
        <v>110</v>
      </c>
      <c r="AY119" s="13" t="s">
        <v>104</v>
      </c>
      <c r="BE119" s="123">
        <f t="shared" si="3"/>
        <v>0</v>
      </c>
      <c r="BF119" s="123">
        <f t="shared" si="4"/>
        <v>0</v>
      </c>
      <c r="BG119" s="123">
        <f t="shared" si="5"/>
        <v>0</v>
      </c>
      <c r="BH119" s="123">
        <f t="shared" si="6"/>
        <v>0</v>
      </c>
      <c r="BI119" s="123">
        <f t="shared" si="7"/>
        <v>0</v>
      </c>
      <c r="BJ119" s="13" t="s">
        <v>110</v>
      </c>
      <c r="BK119" s="124">
        <f t="shared" si="8"/>
        <v>0</v>
      </c>
      <c r="BL119" s="13" t="s">
        <v>112</v>
      </c>
      <c r="BM119" s="122" t="s">
        <v>113</v>
      </c>
    </row>
    <row r="120" spans="2:65" s="1" customFormat="1" ht="24" customHeight="1">
      <c r="B120" s="116"/>
      <c r="C120" s="134" t="s">
        <v>103</v>
      </c>
      <c r="D120" s="134"/>
      <c r="E120" s="135"/>
      <c r="F120" s="136" t="s">
        <v>123</v>
      </c>
      <c r="G120" s="137" t="s">
        <v>108</v>
      </c>
      <c r="H120" s="138">
        <v>50</v>
      </c>
      <c r="I120" s="138"/>
      <c r="J120" s="138"/>
      <c r="K120" s="125" t="s">
        <v>1</v>
      </c>
      <c r="L120" s="126"/>
      <c r="M120" s="127" t="s">
        <v>1</v>
      </c>
      <c r="N120" s="128" t="s">
        <v>39</v>
      </c>
      <c r="O120" s="120">
        <v>0</v>
      </c>
      <c r="P120" s="120">
        <f t="shared" si="0"/>
        <v>0</v>
      </c>
      <c r="Q120" s="120">
        <v>1E-05</v>
      </c>
      <c r="R120" s="120">
        <f t="shared" si="1"/>
        <v>0.0005</v>
      </c>
      <c r="S120" s="120">
        <v>0</v>
      </c>
      <c r="T120" s="121">
        <f t="shared" si="2"/>
        <v>0</v>
      </c>
      <c r="AR120" s="122" t="s">
        <v>112</v>
      </c>
      <c r="AT120" s="122" t="s">
        <v>101</v>
      </c>
      <c r="AU120" s="122" t="s">
        <v>110</v>
      </c>
      <c r="AY120" s="13" t="s">
        <v>104</v>
      </c>
      <c r="BE120" s="123">
        <f t="shared" si="3"/>
        <v>0</v>
      </c>
      <c r="BF120" s="123">
        <f t="shared" si="4"/>
        <v>0</v>
      </c>
      <c r="BG120" s="123">
        <f t="shared" si="5"/>
        <v>0</v>
      </c>
      <c r="BH120" s="123">
        <f t="shared" si="6"/>
        <v>0</v>
      </c>
      <c r="BI120" s="123">
        <f t="shared" si="7"/>
        <v>0</v>
      </c>
      <c r="BJ120" s="13" t="s">
        <v>110</v>
      </c>
      <c r="BK120" s="124">
        <f t="shared" si="8"/>
        <v>0</v>
      </c>
      <c r="BL120" s="13" t="s">
        <v>112</v>
      </c>
      <c r="BM120" s="122" t="s">
        <v>114</v>
      </c>
    </row>
    <row r="121" spans="2:65" s="1" customFormat="1" ht="16.5" customHeight="1">
      <c r="B121" s="116"/>
      <c r="C121" s="129">
        <v>4</v>
      </c>
      <c r="D121" s="129"/>
      <c r="E121" s="130"/>
      <c r="F121" s="131" t="s">
        <v>124</v>
      </c>
      <c r="G121" s="132" t="s">
        <v>108</v>
      </c>
      <c r="H121" s="133">
        <v>50</v>
      </c>
      <c r="I121" s="133"/>
      <c r="J121" s="133"/>
      <c r="K121" s="117" t="s">
        <v>1</v>
      </c>
      <c r="L121" s="25"/>
      <c r="M121" s="118" t="s">
        <v>1</v>
      </c>
      <c r="N121" s="119" t="s">
        <v>39</v>
      </c>
      <c r="O121" s="120">
        <v>1.15</v>
      </c>
      <c r="P121" s="120">
        <f t="shared" si="0"/>
        <v>57.49999999999999</v>
      </c>
      <c r="Q121" s="120">
        <v>0</v>
      </c>
      <c r="R121" s="120">
        <f t="shared" si="1"/>
        <v>0</v>
      </c>
      <c r="S121" s="120">
        <v>0</v>
      </c>
      <c r="T121" s="121">
        <f t="shared" si="2"/>
        <v>0</v>
      </c>
      <c r="AR121" s="122" t="s">
        <v>109</v>
      </c>
      <c r="AT121" s="122" t="s">
        <v>107</v>
      </c>
      <c r="AU121" s="122" t="s">
        <v>110</v>
      </c>
      <c r="AY121" s="13" t="s">
        <v>104</v>
      </c>
      <c r="BE121" s="123">
        <f t="shared" si="3"/>
        <v>0</v>
      </c>
      <c r="BF121" s="123">
        <f t="shared" si="4"/>
        <v>0</v>
      </c>
      <c r="BG121" s="123">
        <f t="shared" si="5"/>
        <v>0</v>
      </c>
      <c r="BH121" s="123">
        <f t="shared" si="6"/>
        <v>0</v>
      </c>
      <c r="BI121" s="123">
        <f t="shared" si="7"/>
        <v>0</v>
      </c>
      <c r="BJ121" s="13" t="s">
        <v>110</v>
      </c>
      <c r="BK121" s="124">
        <f t="shared" si="8"/>
        <v>0</v>
      </c>
      <c r="BL121" s="13" t="s">
        <v>109</v>
      </c>
      <c r="BM121" s="122" t="s">
        <v>115</v>
      </c>
    </row>
    <row r="122" spans="2:65" s="1" customFormat="1" ht="16.5" customHeight="1">
      <c r="B122" s="116"/>
      <c r="C122" s="134">
        <v>4</v>
      </c>
      <c r="D122" s="134"/>
      <c r="E122" s="135"/>
      <c r="F122" s="136" t="s">
        <v>125</v>
      </c>
      <c r="G122" s="137" t="s">
        <v>108</v>
      </c>
      <c r="H122" s="138">
        <v>100</v>
      </c>
      <c r="I122" s="138"/>
      <c r="J122" s="138"/>
      <c r="K122" s="125" t="s">
        <v>117</v>
      </c>
      <c r="L122" s="126"/>
      <c r="M122" s="127" t="s">
        <v>1</v>
      </c>
      <c r="N122" s="128" t="s">
        <v>39</v>
      </c>
      <c r="O122" s="120">
        <v>0</v>
      </c>
      <c r="P122" s="120">
        <f t="shared" si="0"/>
        <v>0</v>
      </c>
      <c r="Q122" s="120">
        <v>0.00014</v>
      </c>
      <c r="R122" s="120">
        <f t="shared" si="1"/>
        <v>0.013999999999999999</v>
      </c>
      <c r="S122" s="120">
        <v>0</v>
      </c>
      <c r="T122" s="121">
        <f t="shared" si="2"/>
        <v>0</v>
      </c>
      <c r="AR122" s="122" t="s">
        <v>112</v>
      </c>
      <c r="AT122" s="122" t="s">
        <v>101</v>
      </c>
      <c r="AU122" s="122" t="s">
        <v>110</v>
      </c>
      <c r="AY122" s="13" t="s">
        <v>104</v>
      </c>
      <c r="BE122" s="123">
        <f t="shared" si="3"/>
        <v>0</v>
      </c>
      <c r="BF122" s="123">
        <f t="shared" si="4"/>
        <v>0</v>
      </c>
      <c r="BG122" s="123">
        <f t="shared" si="5"/>
        <v>0</v>
      </c>
      <c r="BH122" s="123">
        <f t="shared" si="6"/>
        <v>0</v>
      </c>
      <c r="BI122" s="123">
        <f t="shared" si="7"/>
        <v>0</v>
      </c>
      <c r="BJ122" s="13" t="s">
        <v>110</v>
      </c>
      <c r="BK122" s="124">
        <f t="shared" si="8"/>
        <v>0</v>
      </c>
      <c r="BL122" s="13" t="s">
        <v>112</v>
      </c>
      <c r="BM122" s="122" t="s">
        <v>118</v>
      </c>
    </row>
    <row r="123" spans="2:65" s="140" customFormat="1" ht="48" customHeight="1">
      <c r="B123" s="116"/>
      <c r="C123" s="134">
        <v>5</v>
      </c>
      <c r="D123" s="134"/>
      <c r="E123" s="135"/>
      <c r="F123" s="136" t="s">
        <v>128</v>
      </c>
      <c r="G123" s="137" t="s">
        <v>108</v>
      </c>
      <c r="H123" s="138">
        <v>1</v>
      </c>
      <c r="I123" s="138"/>
      <c r="J123" s="138"/>
      <c r="K123" s="125"/>
      <c r="L123" s="126"/>
      <c r="M123" s="127"/>
      <c r="N123" s="128"/>
      <c r="O123" s="120"/>
      <c r="P123" s="120"/>
      <c r="Q123" s="120"/>
      <c r="R123" s="120"/>
      <c r="S123" s="120"/>
      <c r="T123" s="121"/>
      <c r="AR123" s="122"/>
      <c r="AT123" s="122"/>
      <c r="AU123" s="122"/>
      <c r="AY123" s="13"/>
      <c r="BE123" s="123"/>
      <c r="BF123" s="123"/>
      <c r="BG123" s="123"/>
      <c r="BH123" s="123"/>
      <c r="BI123" s="123"/>
      <c r="BJ123" s="13"/>
      <c r="BK123" s="124"/>
      <c r="BL123" s="13"/>
      <c r="BM123" s="122"/>
    </row>
    <row r="124" spans="2:65" s="1" customFormat="1" ht="16.5" customHeight="1">
      <c r="B124" s="116"/>
      <c r="C124" s="134"/>
      <c r="D124" s="134"/>
      <c r="E124" s="135"/>
      <c r="F124" s="136"/>
      <c r="G124" s="137"/>
      <c r="H124" s="138"/>
      <c r="I124" s="138"/>
      <c r="J124" s="138"/>
      <c r="K124" s="125" t="s">
        <v>1</v>
      </c>
      <c r="L124" s="126"/>
      <c r="M124" s="127" t="s">
        <v>1</v>
      </c>
      <c r="N124" s="128" t="s">
        <v>39</v>
      </c>
      <c r="O124" s="120">
        <v>0</v>
      </c>
      <c r="P124" s="120">
        <f t="shared" si="0"/>
        <v>0</v>
      </c>
      <c r="Q124" s="120">
        <v>0.00017</v>
      </c>
      <c r="R124" s="120">
        <f t="shared" si="1"/>
        <v>0</v>
      </c>
      <c r="S124" s="120">
        <v>0</v>
      </c>
      <c r="T124" s="121">
        <f t="shared" si="2"/>
        <v>0</v>
      </c>
      <c r="AR124" s="122" t="s">
        <v>112</v>
      </c>
      <c r="AT124" s="122" t="s">
        <v>101</v>
      </c>
      <c r="AU124" s="122" t="s">
        <v>110</v>
      </c>
      <c r="AY124" s="13" t="s">
        <v>104</v>
      </c>
      <c r="BE124" s="123">
        <f t="shared" si="3"/>
        <v>0</v>
      </c>
      <c r="BF124" s="123">
        <f t="shared" si="4"/>
        <v>0</v>
      </c>
      <c r="BG124" s="123">
        <f t="shared" si="5"/>
        <v>0</v>
      </c>
      <c r="BH124" s="123">
        <f t="shared" si="6"/>
        <v>0</v>
      </c>
      <c r="BI124" s="123">
        <f t="shared" si="7"/>
        <v>0</v>
      </c>
      <c r="BJ124" s="13" t="s">
        <v>110</v>
      </c>
      <c r="BK124" s="124">
        <f t="shared" si="8"/>
        <v>0</v>
      </c>
      <c r="BL124" s="13" t="s">
        <v>112</v>
      </c>
      <c r="BM124" s="122" t="s">
        <v>119</v>
      </c>
    </row>
    <row r="125" spans="2:65" s="140" customFormat="1" ht="16.5" customHeight="1">
      <c r="B125" s="116"/>
      <c r="C125" s="141"/>
      <c r="D125" s="141"/>
      <c r="E125" s="142"/>
      <c r="F125" s="143"/>
      <c r="G125" s="144"/>
      <c r="H125" s="145"/>
      <c r="I125" s="145"/>
      <c r="J125" s="145"/>
      <c r="K125" s="146"/>
      <c r="L125" s="126"/>
      <c r="M125" s="127"/>
      <c r="N125" s="128"/>
      <c r="O125" s="120"/>
      <c r="P125" s="120"/>
      <c r="Q125" s="120"/>
      <c r="R125" s="120"/>
      <c r="S125" s="120"/>
      <c r="T125" s="121"/>
      <c r="AR125" s="122"/>
      <c r="AT125" s="122"/>
      <c r="AU125" s="122"/>
      <c r="AY125" s="13"/>
      <c r="BE125" s="123"/>
      <c r="BF125" s="123"/>
      <c r="BG125" s="123"/>
      <c r="BH125" s="123"/>
      <c r="BI125" s="123"/>
      <c r="BJ125" s="13"/>
      <c r="BK125" s="124"/>
      <c r="BL125" s="13"/>
      <c r="BM125" s="122"/>
    </row>
    <row r="126" spans="2:63" s="11" customFormat="1" ht="25.5" customHeight="1">
      <c r="B126" s="105"/>
      <c r="D126" s="106"/>
      <c r="E126" s="107"/>
      <c r="F126" s="107"/>
      <c r="J126" s="108"/>
      <c r="L126" s="105"/>
      <c r="M126" s="109"/>
      <c r="P126" s="110" t="e">
        <f>#REF!</f>
        <v>#REF!</v>
      </c>
      <c r="R126" s="110" t="e">
        <f>#REF!</f>
        <v>#REF!</v>
      </c>
      <c r="T126" s="111" t="e">
        <f>#REF!</f>
        <v>#REF!</v>
      </c>
      <c r="AR126" s="106" t="s">
        <v>116</v>
      </c>
      <c r="AT126" s="112" t="s">
        <v>72</v>
      </c>
      <c r="AU126" s="112" t="s">
        <v>73</v>
      </c>
      <c r="AY126" s="106" t="s">
        <v>104</v>
      </c>
      <c r="BK126" s="113" t="e">
        <f>#REF!</f>
        <v>#REF!</v>
      </c>
    </row>
    <row r="127" spans="2:12" s="1" customFormat="1" ht="6.75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25"/>
    </row>
  </sheetData>
  <sheetProtection/>
  <autoFilter ref="C114:K126"/>
  <mergeCells count="6">
    <mergeCell ref="E107:H107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9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DC141174\Vlastnik</dc:creator>
  <cp:keywords/>
  <dc:description/>
  <cp:lastModifiedBy>LE</cp:lastModifiedBy>
  <cp:lastPrinted>2019-02-26T17:20:11Z</cp:lastPrinted>
  <dcterms:created xsi:type="dcterms:W3CDTF">2019-02-22T13:46:40Z</dcterms:created>
  <dcterms:modified xsi:type="dcterms:W3CDTF">2021-08-18T15:04:35Z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